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240" yWindow="165" windowWidth="14805" windowHeight="7950"/>
  </bookViews>
  <sheets>
    <sheet name="Table D1 DBMweights" sheetId="1" r:id="rId1"/>
    <sheet name="Table D2 Aphid's population" sheetId="2" r:id="rId2"/>
    <sheet name="Table D3 Sclerotinia" sheetId="14" r:id="rId3"/>
    <sheet name="Tabel D4 JA_SA" sheetId="4" r:id="rId4"/>
    <sheet name="Table D5 Glucosinolates" sheetId="3" r:id="rId5"/>
    <sheet name="Table H1 BUGSIE" sheetId="13" r:id="rId6"/>
    <sheet name="Table E1 DBMfeeding" sheetId="17" r:id="rId7"/>
    <sheet name="Table E2 Aphid bioassy " sheetId="22" r:id="rId8"/>
    <sheet name="Table E3 Sclerotinia" sheetId="18" r:id="rId9"/>
    <sheet name="Table E4 " sheetId="19" r:id="rId10"/>
    <sheet name="Table E5 BUGSIE" sheetId="20" r:id="rId11"/>
  </sheets>
  <definedNames>
    <definedName name="_Toc443300365" localSheetId="9">'Table E4 '!#REF!</definedName>
  </definedNames>
  <calcPr calcId="144525"/>
</workbook>
</file>

<file path=xl/calcChain.xml><?xml version="1.0" encoding="utf-8"?>
<calcChain xmlns="http://schemas.openxmlformats.org/spreadsheetml/2006/main">
  <c r="D7" i="20" l="1"/>
  <c r="C7" i="20"/>
  <c r="G418" i="13" l="1"/>
  <c r="F418" i="13"/>
  <c r="G414" i="13"/>
  <c r="F414" i="13"/>
  <c r="G399" i="13"/>
  <c r="F399" i="13"/>
  <c r="G391" i="13"/>
  <c r="F391" i="13"/>
  <c r="G376" i="13"/>
  <c r="F376" i="13"/>
  <c r="G371" i="13"/>
  <c r="F371" i="13"/>
  <c r="G352" i="13"/>
  <c r="F352" i="13"/>
  <c r="G341" i="13"/>
  <c r="F341" i="13"/>
  <c r="G324" i="13"/>
  <c r="F324" i="13"/>
  <c r="G311" i="13"/>
  <c r="F311" i="13"/>
  <c r="G309" i="13"/>
  <c r="G285" i="13"/>
  <c r="F285" i="13"/>
  <c r="G256" i="13"/>
  <c r="F256" i="13"/>
  <c r="G249" i="13"/>
  <c r="F249" i="13"/>
  <c r="F246" i="13"/>
  <c r="G237" i="13"/>
  <c r="F237" i="13"/>
  <c r="G229" i="13"/>
  <c r="F229" i="13"/>
  <c r="G225" i="13"/>
  <c r="G220" i="13"/>
  <c r="F220" i="13"/>
  <c r="F213" i="13"/>
  <c r="G203" i="13"/>
  <c r="G193" i="13"/>
  <c r="F193" i="13"/>
  <c r="F191" i="13"/>
  <c r="G184" i="13"/>
  <c r="F181" i="13"/>
  <c r="G170" i="13"/>
  <c r="F170" i="13"/>
  <c r="G150" i="13"/>
  <c r="F150" i="13"/>
  <c r="F147" i="13"/>
  <c r="F143" i="13"/>
  <c r="F139" i="13"/>
  <c r="G120" i="13"/>
  <c r="F120" i="13"/>
  <c r="G99" i="13"/>
  <c r="F99" i="13"/>
  <c r="G88" i="13"/>
  <c r="F88" i="13"/>
  <c r="G80" i="13"/>
  <c r="F80" i="13"/>
  <c r="G67" i="13"/>
  <c r="F67" i="13"/>
  <c r="M54" i="13"/>
  <c r="L54" i="13"/>
  <c r="G54" i="13"/>
  <c r="F54" i="13"/>
  <c r="M53" i="13"/>
  <c r="L53" i="13"/>
  <c r="M52" i="13"/>
  <c r="L52" i="13"/>
  <c r="G46" i="13"/>
  <c r="F46" i="13"/>
  <c r="G39" i="13"/>
  <c r="F39" i="13"/>
  <c r="G37" i="13"/>
  <c r="G22" i="13"/>
  <c r="F22" i="13"/>
  <c r="G12" i="13"/>
  <c r="F12" i="13"/>
  <c r="F8" i="13"/>
  <c r="F4" i="13"/>
  <c r="P62" i="3"/>
  <c r="N62" i="3"/>
  <c r="M62" i="3"/>
  <c r="K62" i="3"/>
  <c r="J62" i="3"/>
  <c r="I62" i="3"/>
  <c r="H62" i="3"/>
  <c r="G62" i="3"/>
  <c r="F62" i="3"/>
  <c r="E62" i="3"/>
  <c r="D62" i="3"/>
  <c r="C62" i="3"/>
  <c r="P61" i="3"/>
  <c r="N61" i="3"/>
  <c r="M61" i="3"/>
  <c r="L61" i="3"/>
  <c r="L62" i="3" s="1"/>
  <c r="K61" i="3"/>
  <c r="J61" i="3"/>
  <c r="I61" i="3"/>
  <c r="H61" i="3"/>
  <c r="G61" i="3"/>
  <c r="F61" i="3"/>
  <c r="E61" i="3"/>
  <c r="D61" i="3"/>
  <c r="C61" i="3"/>
  <c r="P60" i="3"/>
  <c r="N60" i="3"/>
  <c r="M60" i="3"/>
  <c r="L60" i="3"/>
  <c r="K60" i="3"/>
  <c r="J60" i="3"/>
  <c r="I60" i="3"/>
  <c r="H60" i="3"/>
  <c r="G60" i="3"/>
  <c r="F60" i="3"/>
  <c r="E60" i="3"/>
  <c r="D60" i="3"/>
  <c r="C60" i="3"/>
  <c r="Q59" i="3"/>
  <c r="P59" i="3"/>
  <c r="O59" i="3"/>
  <c r="Q58" i="3"/>
  <c r="P58" i="3"/>
  <c r="O58" i="3"/>
  <c r="Q57" i="3"/>
  <c r="P57" i="3"/>
  <c r="O57" i="3"/>
  <c r="P56" i="3"/>
  <c r="O56" i="3"/>
  <c r="O60" i="3" s="1"/>
  <c r="Q55" i="3"/>
  <c r="P55" i="3"/>
  <c r="O55" i="3"/>
  <c r="Q54" i="3"/>
  <c r="P54" i="3"/>
  <c r="O54" i="3"/>
  <c r="P52" i="3"/>
  <c r="O52" i="3"/>
  <c r="N52" i="3"/>
  <c r="M52" i="3"/>
  <c r="L52" i="3"/>
  <c r="K52" i="3"/>
  <c r="J52" i="3"/>
  <c r="I52" i="3"/>
  <c r="H52" i="3"/>
  <c r="G52" i="3"/>
  <c r="F52" i="3"/>
  <c r="E52" i="3"/>
  <c r="D52" i="3"/>
  <c r="C52" i="3"/>
  <c r="P51" i="3"/>
  <c r="O51" i="3"/>
  <c r="N51" i="3"/>
  <c r="M51" i="3"/>
  <c r="L51" i="3"/>
  <c r="K51" i="3"/>
  <c r="J51" i="3"/>
  <c r="I51" i="3"/>
  <c r="H51" i="3"/>
  <c r="G51" i="3"/>
  <c r="F51" i="3"/>
  <c r="E51" i="3"/>
  <c r="D51" i="3"/>
  <c r="C51" i="3"/>
  <c r="P50" i="3"/>
  <c r="O50" i="3"/>
  <c r="N50" i="3"/>
  <c r="M50" i="3"/>
  <c r="L50" i="3"/>
  <c r="K50" i="3"/>
  <c r="J50" i="3"/>
  <c r="I50" i="3"/>
  <c r="H50" i="3"/>
  <c r="G50" i="3"/>
  <c r="F50" i="3"/>
  <c r="E50" i="3"/>
  <c r="D50" i="3"/>
  <c r="C50" i="3"/>
  <c r="Q49" i="3"/>
  <c r="P49" i="3"/>
  <c r="O49" i="3"/>
  <c r="Q48" i="3"/>
  <c r="P48" i="3"/>
  <c r="O48" i="3"/>
  <c r="Q47" i="3"/>
  <c r="P47" i="3"/>
  <c r="O47" i="3"/>
  <c r="Q46" i="3"/>
  <c r="P46" i="3"/>
  <c r="O46" i="3"/>
  <c r="Q45" i="3"/>
  <c r="P45" i="3"/>
  <c r="O45" i="3"/>
  <c r="Q44" i="3"/>
  <c r="P44" i="3"/>
  <c r="O44" i="3"/>
  <c r="P42" i="3"/>
  <c r="O42" i="3"/>
  <c r="N42" i="3"/>
  <c r="M42" i="3"/>
  <c r="L42" i="3"/>
  <c r="K42" i="3"/>
  <c r="J42" i="3"/>
  <c r="I42" i="3"/>
  <c r="H42" i="3"/>
  <c r="G42" i="3"/>
  <c r="F42" i="3"/>
  <c r="E42" i="3"/>
  <c r="D42" i="3"/>
  <c r="C42" i="3"/>
  <c r="P41" i="3"/>
  <c r="O41" i="3"/>
  <c r="N41" i="3"/>
  <c r="M41" i="3"/>
  <c r="L41" i="3"/>
  <c r="K41" i="3"/>
  <c r="J41" i="3"/>
  <c r="I41" i="3"/>
  <c r="H41" i="3"/>
  <c r="G41" i="3"/>
  <c r="F41" i="3"/>
  <c r="E41" i="3"/>
  <c r="D41" i="3"/>
  <c r="C41" i="3"/>
  <c r="P40" i="3"/>
  <c r="O40" i="3"/>
  <c r="N40" i="3"/>
  <c r="M40" i="3"/>
  <c r="L40" i="3"/>
  <c r="K40" i="3"/>
  <c r="J40" i="3"/>
  <c r="I40" i="3"/>
  <c r="H40" i="3"/>
  <c r="G40" i="3"/>
  <c r="F40" i="3"/>
  <c r="E40" i="3"/>
  <c r="D40" i="3"/>
  <c r="C40" i="3"/>
  <c r="Q39" i="3"/>
  <c r="P39" i="3"/>
  <c r="O39" i="3"/>
  <c r="Q38" i="3"/>
  <c r="P38" i="3"/>
  <c r="O38" i="3"/>
  <c r="Q37" i="3"/>
  <c r="P37" i="3"/>
  <c r="O37" i="3"/>
  <c r="Q36" i="3"/>
  <c r="P36" i="3"/>
  <c r="O36" i="3"/>
  <c r="Q35" i="3"/>
  <c r="P35" i="3"/>
  <c r="O35" i="3"/>
  <c r="Q34" i="3"/>
  <c r="P34" i="3"/>
  <c r="O34" i="3"/>
  <c r="P32" i="3"/>
  <c r="O32" i="3"/>
  <c r="N32" i="3"/>
  <c r="M32" i="3"/>
  <c r="L32" i="3"/>
  <c r="K32" i="3"/>
  <c r="J32" i="3"/>
  <c r="I32" i="3"/>
  <c r="H32" i="3"/>
  <c r="G32" i="3"/>
  <c r="F32" i="3"/>
  <c r="E32" i="3"/>
  <c r="D32" i="3"/>
  <c r="C32" i="3"/>
  <c r="P31" i="3"/>
  <c r="O31" i="3"/>
  <c r="N31" i="3"/>
  <c r="M31" i="3"/>
  <c r="L31" i="3"/>
  <c r="K31" i="3"/>
  <c r="J31" i="3"/>
  <c r="I31" i="3"/>
  <c r="H31" i="3"/>
  <c r="G31" i="3"/>
  <c r="F31" i="3"/>
  <c r="E31" i="3"/>
  <c r="D31" i="3"/>
  <c r="C31" i="3"/>
  <c r="P30" i="3"/>
  <c r="O30" i="3"/>
  <c r="N30" i="3"/>
  <c r="M30" i="3"/>
  <c r="L30" i="3"/>
  <c r="K30" i="3"/>
  <c r="J30" i="3"/>
  <c r="I30" i="3"/>
  <c r="H30" i="3"/>
  <c r="G30" i="3"/>
  <c r="F30" i="3"/>
  <c r="E30" i="3"/>
  <c r="D30" i="3"/>
  <c r="C30" i="3"/>
  <c r="Q29" i="3"/>
  <c r="P29" i="3"/>
  <c r="O29" i="3"/>
  <c r="Q28" i="3"/>
  <c r="P28" i="3"/>
  <c r="O28" i="3"/>
  <c r="Q27" i="3"/>
  <c r="P27" i="3"/>
  <c r="O27" i="3"/>
  <c r="Q26" i="3"/>
  <c r="P26" i="3"/>
  <c r="O26" i="3"/>
  <c r="Q25" i="3"/>
  <c r="P25" i="3"/>
  <c r="O25" i="3"/>
  <c r="Q24" i="3"/>
  <c r="P24" i="3"/>
  <c r="O24" i="3"/>
  <c r="P22" i="3"/>
  <c r="O22" i="3"/>
  <c r="N22" i="3"/>
  <c r="M22" i="3"/>
  <c r="L22" i="3"/>
  <c r="K22" i="3"/>
  <c r="J22" i="3"/>
  <c r="I22" i="3"/>
  <c r="H22" i="3"/>
  <c r="G22" i="3"/>
  <c r="F22" i="3"/>
  <c r="E22" i="3"/>
  <c r="D22" i="3"/>
  <c r="C22" i="3"/>
  <c r="P21" i="3"/>
  <c r="O21" i="3"/>
  <c r="N21" i="3"/>
  <c r="M21" i="3"/>
  <c r="L21" i="3"/>
  <c r="K21" i="3"/>
  <c r="J21" i="3"/>
  <c r="I21" i="3"/>
  <c r="H21" i="3"/>
  <c r="G21" i="3"/>
  <c r="F21" i="3"/>
  <c r="E21" i="3"/>
  <c r="D21" i="3"/>
  <c r="C21" i="3"/>
  <c r="P20" i="3"/>
  <c r="O20" i="3"/>
  <c r="N20" i="3"/>
  <c r="M20" i="3"/>
  <c r="L20" i="3"/>
  <c r="K20" i="3"/>
  <c r="J20" i="3"/>
  <c r="I20" i="3"/>
  <c r="H20" i="3"/>
  <c r="G20" i="3"/>
  <c r="F20" i="3"/>
  <c r="E20" i="3"/>
  <c r="D20" i="3"/>
  <c r="C20" i="3"/>
  <c r="Q19" i="3"/>
  <c r="P19" i="3"/>
  <c r="O19" i="3"/>
  <c r="Q18" i="3"/>
  <c r="P18" i="3"/>
  <c r="O18" i="3"/>
  <c r="Q17" i="3"/>
  <c r="P17" i="3"/>
  <c r="O17" i="3"/>
  <c r="Q16" i="3"/>
  <c r="P16" i="3"/>
  <c r="O16" i="3"/>
  <c r="Q15" i="3"/>
  <c r="P15" i="3"/>
  <c r="O15" i="3"/>
  <c r="Q14" i="3"/>
  <c r="P14" i="3"/>
  <c r="O14" i="3"/>
  <c r="P12" i="3"/>
  <c r="O12" i="3"/>
  <c r="N12" i="3"/>
  <c r="M12" i="3"/>
  <c r="L12" i="3"/>
  <c r="K12" i="3"/>
  <c r="J12" i="3"/>
  <c r="I12" i="3"/>
  <c r="H12" i="3"/>
  <c r="G12" i="3"/>
  <c r="F12" i="3"/>
  <c r="E12" i="3"/>
  <c r="D12" i="3"/>
  <c r="C12" i="3"/>
  <c r="P11" i="3"/>
  <c r="O11" i="3"/>
  <c r="N11" i="3"/>
  <c r="M11" i="3"/>
  <c r="L11" i="3"/>
  <c r="K11" i="3"/>
  <c r="J11" i="3"/>
  <c r="I11" i="3"/>
  <c r="H11" i="3"/>
  <c r="G11" i="3"/>
  <c r="F11" i="3"/>
  <c r="E11" i="3"/>
  <c r="D11" i="3"/>
  <c r="C11" i="3"/>
  <c r="P10" i="3"/>
  <c r="O10" i="3"/>
  <c r="N10" i="3"/>
  <c r="M10" i="3"/>
  <c r="L10" i="3"/>
  <c r="K10" i="3"/>
  <c r="J10" i="3"/>
  <c r="I10" i="3"/>
  <c r="H10" i="3"/>
  <c r="G10" i="3"/>
  <c r="F10" i="3"/>
  <c r="E10" i="3"/>
  <c r="D10" i="3"/>
  <c r="C10" i="3"/>
  <c r="Q9" i="3"/>
  <c r="P9" i="3"/>
  <c r="O9" i="3"/>
  <c r="Q8" i="3"/>
  <c r="P8" i="3"/>
  <c r="O8" i="3"/>
  <c r="Q7" i="3"/>
  <c r="P7" i="3"/>
  <c r="O7" i="3"/>
  <c r="Q6" i="3"/>
  <c r="P6" i="3"/>
  <c r="O6" i="3"/>
  <c r="Q5" i="3"/>
  <c r="P5" i="3"/>
  <c r="O5" i="3"/>
  <c r="Q4" i="3"/>
  <c r="P4" i="3"/>
  <c r="O4" i="3"/>
  <c r="M66" i="14"/>
  <c r="M65" i="14"/>
  <c r="M64" i="14"/>
  <c r="M63" i="14"/>
  <c r="M62" i="14"/>
  <c r="M61" i="14"/>
  <c r="M60" i="14"/>
  <c r="M59" i="14"/>
  <c r="M58" i="14"/>
  <c r="M57" i="14"/>
  <c r="M56" i="14"/>
  <c r="M55" i="14"/>
  <c r="M54" i="14"/>
  <c r="M53" i="14"/>
  <c r="M52" i="14"/>
  <c r="M51" i="14"/>
  <c r="M50" i="14"/>
  <c r="M49" i="14"/>
  <c r="M48" i="14"/>
  <c r="M46" i="14"/>
  <c r="M45" i="14"/>
  <c r="M44" i="14"/>
  <c r="M43" i="14"/>
  <c r="M42" i="14"/>
  <c r="M41" i="14"/>
  <c r="M40" i="14"/>
  <c r="M39" i="14"/>
  <c r="M38" i="14"/>
  <c r="M37" i="14"/>
  <c r="M36" i="14"/>
  <c r="M35" i="14"/>
  <c r="M34" i="14"/>
  <c r="M33" i="14"/>
  <c r="M32" i="14"/>
  <c r="M31" i="14"/>
  <c r="M30" i="14"/>
  <c r="M29" i="14"/>
  <c r="M28" i="14"/>
  <c r="I28" i="14"/>
  <c r="F28" i="14"/>
  <c r="C28" i="14"/>
  <c r="M27" i="14"/>
  <c r="I27" i="14"/>
  <c r="F27" i="14"/>
  <c r="C27" i="14"/>
  <c r="M26" i="14"/>
  <c r="I26" i="14"/>
  <c r="F26" i="14"/>
  <c r="C26" i="14"/>
  <c r="M25" i="14"/>
  <c r="M23" i="14"/>
  <c r="M22" i="14"/>
  <c r="M21" i="14"/>
  <c r="M20" i="14"/>
  <c r="M19" i="14"/>
  <c r="M18" i="14"/>
  <c r="M17" i="14"/>
  <c r="M16" i="14"/>
  <c r="M15" i="14"/>
  <c r="M14" i="14"/>
  <c r="M13" i="14"/>
  <c r="M12" i="14"/>
  <c r="M11" i="14"/>
  <c r="M10" i="14"/>
  <c r="M9" i="14"/>
  <c r="M8" i="14"/>
  <c r="M7" i="14"/>
  <c r="M6" i="14"/>
  <c r="M5" i="14"/>
  <c r="M4" i="14"/>
  <c r="O61" i="3" l="1"/>
  <c r="O62" i="3" s="1"/>
  <c r="Q56" i="3"/>
</calcChain>
</file>

<file path=xl/sharedStrings.xml><?xml version="1.0" encoding="utf-8"?>
<sst xmlns="http://schemas.openxmlformats.org/spreadsheetml/2006/main" count="3393" uniqueCount="627">
  <si>
    <t xml:space="preserve">Wieght (g) </t>
  </si>
  <si>
    <t>Wieght (g)</t>
  </si>
  <si>
    <t>Treatment</t>
  </si>
  <si>
    <t>n</t>
  </si>
  <si>
    <t>0h</t>
  </si>
  <si>
    <t>48h</t>
  </si>
  <si>
    <t>72h</t>
  </si>
  <si>
    <t>96h</t>
  </si>
  <si>
    <t>Control</t>
  </si>
  <si>
    <t>X</t>
  </si>
  <si>
    <t>SD</t>
  </si>
  <si>
    <t>SE</t>
  </si>
  <si>
    <t>5th dpi</t>
  </si>
  <si>
    <t>6thdpi</t>
  </si>
  <si>
    <t>7thdpi</t>
  </si>
  <si>
    <t>8thdpi</t>
  </si>
  <si>
    <t>9thdpi</t>
  </si>
  <si>
    <t>10thdpi</t>
  </si>
  <si>
    <t>Sample</t>
  </si>
  <si>
    <t>3MSOP</t>
  </si>
  <si>
    <t>4MSOB</t>
  </si>
  <si>
    <t>5MSOP</t>
  </si>
  <si>
    <t>4OHI3M</t>
  </si>
  <si>
    <t>6MSOH</t>
  </si>
  <si>
    <t>7MSOH</t>
  </si>
  <si>
    <t>4MTB</t>
  </si>
  <si>
    <t>I3M</t>
  </si>
  <si>
    <t>8MSOO</t>
  </si>
  <si>
    <t>4MOI3M</t>
  </si>
  <si>
    <t>1MOI3M</t>
  </si>
  <si>
    <t>Total Glucosinolates</t>
  </si>
  <si>
    <t>total IGS</t>
  </si>
  <si>
    <t>Total AGS</t>
  </si>
  <si>
    <t>A1</t>
  </si>
  <si>
    <t>A2</t>
  </si>
  <si>
    <t>A3</t>
  </si>
  <si>
    <t>A4</t>
  </si>
  <si>
    <t>A5</t>
  </si>
  <si>
    <t>A6</t>
  </si>
  <si>
    <t>B7</t>
  </si>
  <si>
    <t>B8</t>
  </si>
  <si>
    <t>B9</t>
  </si>
  <si>
    <t>B10</t>
  </si>
  <si>
    <t>B11</t>
  </si>
  <si>
    <t>B12</t>
  </si>
  <si>
    <t>C13</t>
  </si>
  <si>
    <t>C14</t>
  </si>
  <si>
    <t>C15</t>
  </si>
  <si>
    <t>C16</t>
  </si>
  <si>
    <t>C17</t>
  </si>
  <si>
    <t>C18</t>
  </si>
  <si>
    <t>D19</t>
  </si>
  <si>
    <t>D20</t>
  </si>
  <si>
    <t>D21</t>
  </si>
  <si>
    <t>D22</t>
  </si>
  <si>
    <t>D23</t>
  </si>
  <si>
    <t>D24</t>
  </si>
  <si>
    <t>E25</t>
  </si>
  <si>
    <t>E26</t>
  </si>
  <si>
    <t>E27</t>
  </si>
  <si>
    <t>E28</t>
  </si>
  <si>
    <t>E29</t>
  </si>
  <si>
    <t>E30</t>
  </si>
  <si>
    <t>F31</t>
  </si>
  <si>
    <t>F32</t>
  </si>
  <si>
    <t>F33</t>
  </si>
  <si>
    <t>F34</t>
  </si>
  <si>
    <t>F35</t>
  </si>
  <si>
    <t>F36</t>
  </si>
  <si>
    <t>Sd</t>
  </si>
  <si>
    <t xml:space="preserve"> Segmentation</t>
  </si>
  <si>
    <t xml:space="preserve"> Start</t>
  </si>
  <si>
    <t xml:space="preserve"> Stop</t>
  </si>
  <si>
    <t xml:space="preserve"> duration</t>
  </si>
  <si>
    <t xml:space="preserve">left  Test </t>
  </si>
  <si>
    <t>right Control</t>
  </si>
  <si>
    <t>fiesr choice</t>
  </si>
  <si>
    <t>Track</t>
  </si>
  <si>
    <t>First choice</t>
  </si>
  <si>
    <t xml:space="preserve"> 8.7.setA R2 N.viridula feed+ovip+Bb left Vs N.feed+ovip  right</t>
  </si>
  <si>
    <t>left</t>
  </si>
  <si>
    <t>Test</t>
  </si>
  <si>
    <t>NO</t>
  </si>
  <si>
    <t xml:space="preserve"> 8.7.setA R3 N.viridula feed+ovip+Bb left Vs N.feed+ovip  right</t>
  </si>
  <si>
    <t>test</t>
  </si>
  <si>
    <t xml:space="preserve"> 8.7.setA R4 N.viridula feed+ovip+Bb left Vs N.feed+ovip  right</t>
  </si>
  <si>
    <t>cont</t>
  </si>
  <si>
    <t>right</t>
  </si>
  <si>
    <t>control</t>
  </si>
  <si>
    <t xml:space="preserve"> 8.7.setA R5 N.viridula feed+ovip+Bb left Vs N.feed+ovip  right</t>
  </si>
  <si>
    <t>15.7 setA R N.viridula feed+ovip+Bb left Vs N.feed+ovip  right</t>
  </si>
  <si>
    <t>15.7 setA R2 N.viridula feed+ovip+Bb left Vs N.feed+ovip  right</t>
  </si>
  <si>
    <t>15.7 setA R4 N.viridula feed+ovip+Bb left Vs N.feed+ovip  right</t>
  </si>
  <si>
    <t>contreol</t>
  </si>
  <si>
    <t>15.7 setA R5 N.viridula feed+ovip+Bb left Vs N.feed+ovip  right</t>
  </si>
  <si>
    <t>No</t>
  </si>
  <si>
    <t>15.7 setA R6 N.viridula feed+ovip+Bb left Vs N.feed+ovip  right</t>
  </si>
  <si>
    <t>15.7 setA R7 N.viridula feed+ovip+Bb left Vs N.feed+ovip  right</t>
  </si>
  <si>
    <t>15.7 setA R8 N.viridula feed+ovip+Bb left Vs N.feed+ovip  right</t>
  </si>
  <si>
    <t>15.7 setA R9 N.viridula feed+ovip+Bb left Vs N.feed+ovip  right</t>
  </si>
  <si>
    <t>15.7 setB R10 N.viridula feed+ovip+Bb left Vs N.feed+ovip  right</t>
  </si>
  <si>
    <t>15.7 setB R2 N.viridula feed+ovip+Bb left Vs N.feed+ovip  right</t>
  </si>
  <si>
    <t>15.7 setB R3 N.viridula feed+ovip+Bb left Vs N.feed+ovip  right</t>
  </si>
  <si>
    <t>15.7 setB R5 N.viridula feed+ovip+Bb left Vs N.feed+ovip  right</t>
  </si>
  <si>
    <t>15.7 setB R6 N.viridula feed+ovip+Bb left Vs N.feed+ovip  right</t>
  </si>
  <si>
    <t>15.7 setB R7 N.viridula feed+ovip+Bb left Vs N.feed+ovip  right</t>
  </si>
  <si>
    <t>15.7 setB R8 N.viridula feed+ovip+Bb left Vs N.feed+ovip  right</t>
  </si>
  <si>
    <t>15.7 setB R9 N.viridula feed+ovip+Bb left Vs N.feed+ovip  right</t>
  </si>
  <si>
    <t>22.7 setA R1 N.viridula feed+ovip+Bb left Vs N.feed+ovip  right</t>
  </si>
  <si>
    <t>22.7 setA R3 N.viridula feed+ovip+Bb left Vs N.feed+ovip  right</t>
  </si>
  <si>
    <t>22.7 setA R4 N.viridula feed+ovip+Bb left Vs N.feed+ovip  right</t>
  </si>
  <si>
    <t>22.7 setA R7 N.viridula feed+ovip+Bb left Vs N.feed+ovip  right</t>
  </si>
  <si>
    <t>22.7 setB R1 N.viridula feed+ovip+Bb left Vs N.feed+ovip  right</t>
  </si>
  <si>
    <t>22.7 setB R2 N.viridula feed+ovip+Bb left Vs N.feed+ovip  right</t>
  </si>
  <si>
    <t>22.7 setB R3 N.viridula feed+ovip+Bb left Vs N.feed+ovip  right</t>
  </si>
  <si>
    <t>22.7 setB R4 N.viridula feed+ovip+Bb left Vs N.feed+ovip  right</t>
  </si>
  <si>
    <t>22.7 setB R6 N.viridula feed+ovip+Bb left Vs N.feed+ovip  right</t>
  </si>
  <si>
    <t>22.7 setB R7 N.viridula feed+ovip+Bb left Vs N.feed+ovip  right</t>
  </si>
  <si>
    <t>22.7 setB R8 N.viridula feed+ovip+Bb left Vs N.feed+ovip  right</t>
  </si>
  <si>
    <t>22.7 setB R9 N.viridula feed+ovip+Bb left Vs N.feed+ovip  right</t>
  </si>
  <si>
    <t>29.7 setA R1 N.viridula feed+ovip+Bb left Vs N.feed+ovip  right</t>
  </si>
  <si>
    <t>29.7 setA R2 N.viridula feed+ovip+Bb left Vs N.feed+ovip  right</t>
  </si>
  <si>
    <t>29.7 setA R3 N.viridula feed+ovip+Bb left Vs N.feed+ovip  right</t>
  </si>
  <si>
    <t>29.7 setA R4 N.viridula feed+ovip+Bb left Vs N.feed+ovip  right</t>
  </si>
  <si>
    <t>29.7 setA R5 N.viridula feed+ovip+Bb left Vs N.feed+ovip  right</t>
  </si>
  <si>
    <t>29.7 setA R6 N.viridula feed+ovip+Bb left Vs N.feed+ovip  right</t>
  </si>
  <si>
    <t>29.7 setA R7 N.viridula feed+ovip+Bb left Vs N.feed+ovip  right</t>
  </si>
  <si>
    <t>29.7 setA R8 N.viridula feed+ovip+Bb left Vs N.feed+ovip  right</t>
  </si>
  <si>
    <t>29.7 setB R1 N.viridula feed+ovip+Bb left Vs N.feed+ovip  right</t>
  </si>
  <si>
    <t>29.7 setB R10 N.viridula feed+ovip+Bb left Vs N.feed+ovip  right</t>
  </si>
  <si>
    <t>29.7 setB R2 N.viridula feed+ovip+Bb left Vs N.feed+ovip  right</t>
  </si>
  <si>
    <t>29.7 setB R3 N.viridula feed+ovip+Bb left Vs N.feed+ovip  right</t>
  </si>
  <si>
    <t>29.7 setB R5 N.viridula feed+ovip+Bb left Vs N.feed+ovip  right</t>
  </si>
  <si>
    <t>29.7 setB R7 N.viridula feed+ovip+Bb left Vs N.feed+ovip  right</t>
  </si>
  <si>
    <t>29.7 setB R9 N.viridula feed+ovip+Bb left Vs N.feed+ovip  right</t>
  </si>
  <si>
    <t>trt</t>
  </si>
  <si>
    <t>Pixels</t>
  </si>
  <si>
    <t>cm²</t>
  </si>
  <si>
    <t>C1</t>
  </si>
  <si>
    <t>8142 Pixel</t>
  </si>
  <si>
    <t>F22</t>
  </si>
  <si>
    <t>7202 Pixel</t>
  </si>
  <si>
    <t>B45</t>
  </si>
  <si>
    <t>C2</t>
  </si>
  <si>
    <t>37758 Pixel</t>
  </si>
  <si>
    <t>F23</t>
  </si>
  <si>
    <t>11412 Pixel</t>
  </si>
  <si>
    <t>B46</t>
  </si>
  <si>
    <t>C3</t>
  </si>
  <si>
    <t>10264 Pixel</t>
  </si>
  <si>
    <t>F24</t>
  </si>
  <si>
    <t>3024 Pixel</t>
  </si>
  <si>
    <t>B47</t>
  </si>
  <si>
    <t>C4</t>
  </si>
  <si>
    <t>14159 Pixel</t>
  </si>
  <si>
    <t>F25</t>
  </si>
  <si>
    <t>3194 Pixel</t>
  </si>
  <si>
    <t>B48</t>
  </si>
  <si>
    <t>C6</t>
  </si>
  <si>
    <t>14718 Pixel</t>
  </si>
  <si>
    <t>F26</t>
  </si>
  <si>
    <t>3165 Pixel</t>
  </si>
  <si>
    <t>B49</t>
  </si>
  <si>
    <t>C7</t>
  </si>
  <si>
    <t>43476 Pixel</t>
  </si>
  <si>
    <t>F27</t>
  </si>
  <si>
    <t>12891 Pixel</t>
  </si>
  <si>
    <t>B50</t>
  </si>
  <si>
    <t>C8</t>
  </si>
  <si>
    <t>22283 Pixel</t>
  </si>
  <si>
    <t>F28</t>
  </si>
  <si>
    <t>2165 Pixel</t>
  </si>
  <si>
    <t>B52</t>
  </si>
  <si>
    <t>C9</t>
  </si>
  <si>
    <t>29459 Pixel</t>
  </si>
  <si>
    <t>F29</t>
  </si>
  <si>
    <t>26672 Pixel</t>
  </si>
  <si>
    <t>B53</t>
  </si>
  <si>
    <t>C10</t>
  </si>
  <si>
    <t>36462 Pixel</t>
  </si>
  <si>
    <t>2379 Pixel</t>
  </si>
  <si>
    <t>B54</t>
  </si>
  <si>
    <t>C11</t>
  </si>
  <si>
    <t>35038 Pixel</t>
  </si>
  <si>
    <t>28462 Pixel</t>
  </si>
  <si>
    <t>B55</t>
  </si>
  <si>
    <t>C12</t>
  </si>
  <si>
    <t>34246 Pixel</t>
  </si>
  <si>
    <t>2185 Pixel</t>
  </si>
  <si>
    <t>B56</t>
  </si>
  <si>
    <t>10149 Pixel</t>
  </si>
  <si>
    <t>1967 Pixel</t>
  </si>
  <si>
    <t>B57</t>
  </si>
  <si>
    <t>21327 Pixel</t>
  </si>
  <si>
    <t>2878 Pixel</t>
  </si>
  <si>
    <t>B58</t>
  </si>
  <si>
    <t>21737 Pixel</t>
  </si>
  <si>
    <t>4366 Pixel</t>
  </si>
  <si>
    <t>B59</t>
  </si>
  <si>
    <t>82584 Pixel</t>
  </si>
  <si>
    <t>F37</t>
  </si>
  <si>
    <t>2508 Pixel</t>
  </si>
  <si>
    <t>B61</t>
  </si>
  <si>
    <t>11490 Pixel</t>
  </si>
  <si>
    <t>F38</t>
  </si>
  <si>
    <t>2968 Pixel</t>
  </si>
  <si>
    <t>B62</t>
  </si>
  <si>
    <t>44957 Pixel</t>
  </si>
  <si>
    <t>F39</t>
  </si>
  <si>
    <t>3824 Pixel</t>
  </si>
  <si>
    <t>B63</t>
  </si>
  <si>
    <t>C19</t>
  </si>
  <si>
    <t>62169 Pixel</t>
  </si>
  <si>
    <t>F40</t>
  </si>
  <si>
    <t>1793 Pixel</t>
  </si>
  <si>
    <t>B64</t>
  </si>
  <si>
    <t>C20</t>
  </si>
  <si>
    <t>16736 Pixel</t>
  </si>
  <si>
    <t>F41</t>
  </si>
  <si>
    <t>B66</t>
  </si>
  <si>
    <t>C21</t>
  </si>
  <si>
    <t>37774 Pixel</t>
  </si>
  <si>
    <t>F42</t>
  </si>
  <si>
    <t>5555 Pixel</t>
  </si>
  <si>
    <t>F43</t>
  </si>
  <si>
    <t>3995 Pixel</t>
  </si>
  <si>
    <t>F44</t>
  </si>
  <si>
    <t>23743 Pixel</t>
  </si>
  <si>
    <t xml:space="preserve">Test </t>
  </si>
  <si>
    <t xml:space="preserve">Residente time </t>
  </si>
  <si>
    <t xml:space="preserve">First choice </t>
  </si>
  <si>
    <t>observed</t>
  </si>
  <si>
    <t>expected</t>
  </si>
  <si>
    <t xml:space="preserve">total </t>
  </si>
  <si>
    <t>Log 10 IG</t>
  </si>
  <si>
    <t>Log 10</t>
  </si>
  <si>
    <t>Trt</t>
  </si>
  <si>
    <t>Area  cm²</t>
  </si>
  <si>
    <t xml:space="preserve">Retention time </t>
  </si>
  <si>
    <t>Raw data</t>
  </si>
  <si>
    <t xml:space="preserve">Tracking </t>
  </si>
  <si>
    <t>F</t>
  </si>
  <si>
    <t>B</t>
  </si>
  <si>
    <t>T-TEST GROUPS=Treat_FRh2_DBM(1 2)</t>
  </si>
  <si>
    <t xml:space="preserve">  /MISSING=ANALYSIS</t>
  </si>
  <si>
    <t xml:space="preserve">  /VARIABLES=Before_0h_FRh2 After_48h_FRh2 After_72h_FRh2 After_96h_FRh2</t>
  </si>
  <si>
    <t xml:space="preserve">  /CRITERIA=CI(.95).</t>
  </si>
  <si>
    <t>T-Test</t>
  </si>
  <si>
    <t/>
  </si>
  <si>
    <t>Group Statistics</t>
  </si>
  <si>
    <t>Treat_FRh2_DBM</t>
  </si>
  <si>
    <t>N</t>
  </si>
  <si>
    <t>Mean</t>
  </si>
  <si>
    <t>Std. Deviation</t>
  </si>
  <si>
    <t>Std. Error Mean</t>
  </si>
  <si>
    <t>Before_0h_FRh2</t>
  </si>
  <si>
    <t>1.00</t>
  </si>
  <si>
    <t>2.00</t>
  </si>
  <si>
    <t>After_48h_FRh2</t>
  </si>
  <si>
    <t>After_72h_FRh2</t>
  </si>
  <si>
    <t>After_96h_FRh2</t>
  </si>
  <si>
    <t>Independent Samples Test</t>
  </si>
  <si>
    <t>Levene's Test for Equality of Variances</t>
  </si>
  <si>
    <t>t-test for Equality of Means</t>
  </si>
  <si>
    <t>Sig.</t>
  </si>
  <si>
    <t>t</t>
  </si>
  <si>
    <t>df</t>
  </si>
  <si>
    <t>Sig. (2-tailed)</t>
  </si>
  <si>
    <t>Mean Difference</t>
  </si>
  <si>
    <t>Std. Error Difference</t>
  </si>
  <si>
    <t>95% Confidence Interval of the Difference</t>
  </si>
  <si>
    <t>Lower</t>
  </si>
  <si>
    <t>Upper</t>
  </si>
  <si>
    <t>Equal variances assumed</t>
  </si>
  <si>
    <t>Equal variances not assumed</t>
  </si>
  <si>
    <t>T-TEST GROUPS=Treat_DBM_BG11(1 2)</t>
  </si>
  <si>
    <t xml:space="preserve">  /VARIABLES=Before_oh_BG11 After_48h_BG11 After_72h_BG11 After_96h_BG11</t>
  </si>
  <si>
    <t>Treat_DBM_BG11</t>
  </si>
  <si>
    <t>Before_oh_BG11</t>
  </si>
  <si>
    <t>After_48h_BG11</t>
  </si>
  <si>
    <t>After_72h_BG11</t>
  </si>
  <si>
    <t>After_96h_BG11</t>
  </si>
  <si>
    <t xml:space="preserve">  /STATISTICS HOMOGENEITY</t>
  </si>
  <si>
    <t xml:space="preserve">  /MISSING ANALYSIS</t>
  </si>
  <si>
    <t xml:space="preserve">  /POSTHOC=TUKEY LSD ALPHA(0.05).</t>
  </si>
  <si>
    <t>Oneway</t>
  </si>
  <si>
    <t>Test of Homogeneity of Variances</t>
  </si>
  <si>
    <t>Levene Statistic</t>
  </si>
  <si>
    <t>df1</t>
  </si>
  <si>
    <t>df2</t>
  </si>
  <si>
    <t>ANOVA</t>
  </si>
  <si>
    <t>Sum of Squares</t>
  </si>
  <si>
    <t>Mean Square</t>
  </si>
  <si>
    <t>Between Groups</t>
  </si>
  <si>
    <t>Within Groups</t>
  </si>
  <si>
    <t>Total</t>
  </si>
  <si>
    <t>Post Hoc Tests</t>
  </si>
  <si>
    <t>Multiple Comparisons</t>
  </si>
  <si>
    <t xml:space="preserve">Dependent Variable: </t>
  </si>
  <si>
    <t>(I) TRT</t>
  </si>
  <si>
    <t>Mean Difference (I-J)</t>
  </si>
  <si>
    <t>Std. Error</t>
  </si>
  <si>
    <t>95% Confidence Interval</t>
  </si>
  <si>
    <t>Lower Bound</t>
  </si>
  <si>
    <t>Upper Bound</t>
  </si>
  <si>
    <t>Tukey HSD</t>
  </si>
  <si>
    <t>3.00</t>
  </si>
  <si>
    <t>LSD</t>
  </si>
  <si>
    <t>*. The mean difference is significant at the 0.05 level.</t>
  </si>
  <si>
    <t>Homogeneous Subsets</t>
  </si>
  <si>
    <t>TRT</t>
  </si>
  <si>
    <t>Subset for alpha = 0.05</t>
  </si>
  <si>
    <t>1</t>
  </si>
  <si>
    <t>2</t>
  </si>
  <si>
    <r>
      <t>Tukey HSD</t>
    </r>
    <r>
      <rPr>
        <vertAlign val="superscript"/>
        <sz val="9"/>
        <color indexed="8"/>
        <rFont val="Arial"/>
      </rPr>
      <t>a,b</t>
    </r>
  </si>
  <si>
    <t>Means for groups in homogeneous subsets are displayed.</t>
  </si>
  <si>
    <t>a. Uses Harmonic Mean Sample Size = 20.258.</t>
  </si>
  <si>
    <t>b. The group sizes are unequal. The harmonic mean of the group sizes is used. Type I error levels are not guaranteed.</t>
  </si>
  <si>
    <t>logSclero</t>
  </si>
  <si>
    <r>
      <t>.73066</t>
    </r>
    <r>
      <rPr>
        <vertAlign val="superscript"/>
        <sz val="9"/>
        <color indexed="8"/>
        <rFont val="Arial"/>
      </rPr>
      <t>*</t>
    </r>
  </si>
  <si>
    <r>
      <t>.62386</t>
    </r>
    <r>
      <rPr>
        <vertAlign val="superscript"/>
        <sz val="9"/>
        <color indexed="8"/>
        <rFont val="Arial"/>
      </rPr>
      <t>*</t>
    </r>
  </si>
  <si>
    <r>
      <t>-.73066</t>
    </r>
    <r>
      <rPr>
        <vertAlign val="superscript"/>
        <sz val="9"/>
        <color indexed="8"/>
        <rFont val="Arial"/>
      </rPr>
      <t>*</t>
    </r>
  </si>
  <si>
    <r>
      <t>-.62386</t>
    </r>
    <r>
      <rPr>
        <vertAlign val="superscript"/>
        <sz val="9"/>
        <color indexed="8"/>
        <rFont val="Arial"/>
      </rPr>
      <t>*</t>
    </r>
  </si>
  <si>
    <t>ONEWAY log transformatio  Sclerotinia BY TRT</t>
  </si>
  <si>
    <t>log Transformation Sclerotinia</t>
  </si>
  <si>
    <t>JA</t>
  </si>
  <si>
    <t>SA</t>
  </si>
  <si>
    <t>4.00</t>
  </si>
  <si>
    <t>5.00</t>
  </si>
  <si>
    <t>6.00</t>
  </si>
  <si>
    <r>
      <t>-80.79833</t>
    </r>
    <r>
      <rPr>
        <vertAlign val="superscript"/>
        <sz val="9"/>
        <color indexed="8"/>
        <rFont val="Arial"/>
      </rPr>
      <t>*</t>
    </r>
  </si>
  <si>
    <r>
      <t>80.79833</t>
    </r>
    <r>
      <rPr>
        <vertAlign val="superscript"/>
        <sz val="9"/>
        <color indexed="8"/>
        <rFont val="Arial"/>
      </rPr>
      <t>*</t>
    </r>
  </si>
  <si>
    <r>
      <t>108.78933</t>
    </r>
    <r>
      <rPr>
        <vertAlign val="superscript"/>
        <sz val="9"/>
        <color indexed="8"/>
        <rFont val="Arial"/>
      </rPr>
      <t>*</t>
    </r>
  </si>
  <si>
    <r>
      <t>95.30167</t>
    </r>
    <r>
      <rPr>
        <vertAlign val="superscript"/>
        <sz val="9"/>
        <color indexed="8"/>
        <rFont val="Arial"/>
      </rPr>
      <t>*</t>
    </r>
  </si>
  <si>
    <r>
      <t>-108.78933</t>
    </r>
    <r>
      <rPr>
        <vertAlign val="superscript"/>
        <sz val="9"/>
        <color indexed="8"/>
        <rFont val="Arial"/>
      </rPr>
      <t>*</t>
    </r>
  </si>
  <si>
    <r>
      <t>-97.13267</t>
    </r>
    <r>
      <rPr>
        <vertAlign val="superscript"/>
        <sz val="9"/>
        <color indexed="8"/>
        <rFont val="Arial"/>
      </rPr>
      <t>*</t>
    </r>
  </si>
  <si>
    <r>
      <t>-95.30167</t>
    </r>
    <r>
      <rPr>
        <vertAlign val="superscript"/>
        <sz val="9"/>
        <color indexed="8"/>
        <rFont val="Arial"/>
      </rPr>
      <t>*</t>
    </r>
  </si>
  <si>
    <r>
      <t>-83.64500</t>
    </r>
    <r>
      <rPr>
        <vertAlign val="superscript"/>
        <sz val="9"/>
        <color indexed="8"/>
        <rFont val="Arial"/>
      </rPr>
      <t>*</t>
    </r>
  </si>
  <si>
    <r>
      <t>97.13267</t>
    </r>
    <r>
      <rPr>
        <vertAlign val="superscript"/>
        <sz val="9"/>
        <color indexed="8"/>
        <rFont val="Arial"/>
      </rPr>
      <t>*</t>
    </r>
  </si>
  <si>
    <r>
      <t>83.64500</t>
    </r>
    <r>
      <rPr>
        <vertAlign val="superscript"/>
        <sz val="9"/>
        <color indexed="8"/>
        <rFont val="Arial"/>
      </rPr>
      <t>*</t>
    </r>
  </si>
  <si>
    <t>a. Uses Harmonic Mean Sample Size = 5.625.</t>
  </si>
  <si>
    <t>NPAR TESTS</t>
  </si>
  <si>
    <t xml:space="preserve">  /K-W=SA BY Treatment(1 6)</t>
  </si>
  <si>
    <t xml:space="preserve">  /MEDIAN=SA BY Treatment(1 6)</t>
  </si>
  <si>
    <t xml:space="preserve">  /STATISTICS DESCRIPTIVES</t>
  </si>
  <si>
    <t xml:space="preserve">  /MISSING ANALYSIS.</t>
  </si>
  <si>
    <t>NPar Tests</t>
  </si>
  <si>
    <t>Descriptive Statistics</t>
  </si>
  <si>
    <t>Minimum</t>
  </si>
  <si>
    <t>Maximum</t>
  </si>
  <si>
    <t>Kruskal-Wallis Test</t>
  </si>
  <si>
    <t>Ranks</t>
  </si>
  <si>
    <t>Mean Rank</t>
  </si>
  <si>
    <r>
      <t>Test Statistics</t>
    </r>
    <r>
      <rPr>
        <b/>
        <vertAlign val="superscript"/>
        <sz val="9"/>
        <color indexed="8"/>
        <rFont val="Arial Bold"/>
      </rPr>
      <t>a,b</t>
    </r>
  </si>
  <si>
    <t>Chi-Square</t>
  </si>
  <si>
    <t>Asymp. Sig.</t>
  </si>
  <si>
    <t>a. Kruskal Wallis Test</t>
  </si>
  <si>
    <t>b. Grouping Variable: Treatment</t>
  </si>
  <si>
    <t>Median Test</t>
  </si>
  <si>
    <t>Frequencies</t>
  </si>
  <si>
    <t>&gt; Median</t>
  </si>
  <si>
    <t>&lt;= Median</t>
  </si>
  <si>
    <r>
      <t>Test Statistics</t>
    </r>
    <r>
      <rPr>
        <b/>
        <vertAlign val="superscript"/>
        <sz val="9"/>
        <color indexed="8"/>
        <rFont val="Arial Bold"/>
      </rPr>
      <t>a</t>
    </r>
  </si>
  <si>
    <t>Median</t>
  </si>
  <si>
    <r>
      <t>4.000</t>
    </r>
    <r>
      <rPr>
        <vertAlign val="superscript"/>
        <sz val="9"/>
        <color indexed="8"/>
        <rFont val="Arial"/>
      </rPr>
      <t>b</t>
    </r>
  </si>
  <si>
    <t>a. Grouping Variable: Treatment</t>
  </si>
  <si>
    <t>b. 12 cells (100.0%) have expected frequencies less than 5. The minimum expected cell frequency is 3.0.</t>
  </si>
  <si>
    <t>FIRST CHOICHE</t>
  </si>
  <si>
    <t>(%)</t>
  </si>
  <si>
    <t>Chi-Square = 2.631579 df = 1 p = .104758</t>
  </si>
  <si>
    <t>O - E</t>
  </si>
  <si>
    <t>(O-E)**2</t>
  </si>
  <si>
    <t>C:     1</t>
  </si>
  <si>
    <t>C:     2</t>
  </si>
  <si>
    <t>Sum</t>
  </si>
  <si>
    <t>RESIDENCE TIME</t>
  </si>
  <si>
    <t>(sec)</t>
  </si>
  <si>
    <t>T-test for Dependent Samples</t>
  </si>
  <si>
    <t>Std.Dv.</t>
  </si>
  <si>
    <t>Diff.</t>
  </si>
  <si>
    <t>p</t>
  </si>
  <si>
    <t>Confidence</t>
  </si>
  <si>
    <t>+B</t>
  </si>
  <si>
    <t>-B</t>
  </si>
  <si>
    <t>Table E5  Statistical analysis for Residence times and first choice of T. basalis females to the Y-olfactometer linked to N. viridula challenged B. bassiana-free plants (C) and N. viridula challenged B. bassiana-colonised plants</t>
  </si>
  <si>
    <t>Effect</t>
  </si>
  <si>
    <t>Intercept</t>
  </si>
  <si>
    <t>treat</t>
  </si>
  <si>
    <t>Control vs BG11</t>
  </si>
  <si>
    <t>C</t>
  </si>
  <si>
    <t>H</t>
  </si>
  <si>
    <t>FH</t>
  </si>
  <si>
    <t>BH</t>
  </si>
  <si>
    <t>ONEWAY JA BY Treatment</t>
  </si>
  <si>
    <t>(I) Treatment</t>
  </si>
  <si>
    <t>ONEWAY IGS AGS BY trt</t>
  </si>
  <si>
    <t>IGS</t>
  </si>
  <si>
    <t>AGS</t>
  </si>
  <si>
    <t>Dependent Variable</t>
  </si>
  <si>
    <r>
      <t>.74476</t>
    </r>
    <r>
      <rPr>
        <vertAlign val="superscript"/>
        <sz val="9"/>
        <color indexed="8"/>
        <rFont val="Arial"/>
        <family val="2"/>
      </rPr>
      <t>*</t>
    </r>
  </si>
  <si>
    <r>
      <t>-.74476</t>
    </r>
    <r>
      <rPr>
        <vertAlign val="superscript"/>
        <sz val="9"/>
        <color indexed="8"/>
        <rFont val="Arial"/>
        <family val="2"/>
      </rPr>
      <t>*</t>
    </r>
  </si>
  <si>
    <r>
      <t>.51363</t>
    </r>
    <r>
      <rPr>
        <vertAlign val="superscript"/>
        <sz val="9"/>
        <color indexed="8"/>
        <rFont val="Arial"/>
        <family val="2"/>
      </rPr>
      <t>*</t>
    </r>
  </si>
  <si>
    <r>
      <t>-.55823</t>
    </r>
    <r>
      <rPr>
        <vertAlign val="superscript"/>
        <sz val="9"/>
        <color indexed="8"/>
        <rFont val="Arial"/>
        <family val="2"/>
      </rPr>
      <t>*</t>
    </r>
  </si>
  <si>
    <r>
      <t>-.65458</t>
    </r>
    <r>
      <rPr>
        <vertAlign val="superscript"/>
        <sz val="9"/>
        <color indexed="8"/>
        <rFont val="Arial"/>
        <family val="2"/>
      </rPr>
      <t>*</t>
    </r>
  </si>
  <si>
    <r>
      <t>.55823</t>
    </r>
    <r>
      <rPr>
        <vertAlign val="superscript"/>
        <sz val="9"/>
        <color indexed="8"/>
        <rFont val="Arial"/>
        <family val="2"/>
      </rPr>
      <t>*</t>
    </r>
  </si>
  <si>
    <r>
      <t>.64841</t>
    </r>
    <r>
      <rPr>
        <vertAlign val="superscript"/>
        <sz val="9"/>
        <color indexed="8"/>
        <rFont val="Arial"/>
        <family val="2"/>
      </rPr>
      <t>*</t>
    </r>
  </si>
  <si>
    <r>
      <t>.65458</t>
    </r>
    <r>
      <rPr>
        <vertAlign val="superscript"/>
        <sz val="9"/>
        <color indexed="8"/>
        <rFont val="Arial"/>
        <family val="2"/>
      </rPr>
      <t>*</t>
    </r>
  </si>
  <si>
    <r>
      <t>-.51363</t>
    </r>
    <r>
      <rPr>
        <vertAlign val="superscript"/>
        <sz val="9"/>
        <color indexed="8"/>
        <rFont val="Arial"/>
        <family val="2"/>
      </rPr>
      <t>*</t>
    </r>
  </si>
  <si>
    <r>
      <t>-.64841</t>
    </r>
    <r>
      <rPr>
        <vertAlign val="superscript"/>
        <sz val="9"/>
        <color indexed="8"/>
        <rFont val="Arial"/>
        <family val="2"/>
      </rPr>
      <t>*</t>
    </r>
  </si>
  <si>
    <r>
      <t>-4.83370</t>
    </r>
    <r>
      <rPr>
        <vertAlign val="superscript"/>
        <sz val="9"/>
        <color indexed="8"/>
        <rFont val="Arial"/>
        <family val="2"/>
      </rPr>
      <t>*</t>
    </r>
  </si>
  <si>
    <r>
      <t>-5.53068</t>
    </r>
    <r>
      <rPr>
        <vertAlign val="superscript"/>
        <sz val="9"/>
        <color indexed="8"/>
        <rFont val="Arial"/>
        <family val="2"/>
      </rPr>
      <t>*</t>
    </r>
  </si>
  <si>
    <r>
      <t>-4.06699</t>
    </r>
    <r>
      <rPr>
        <vertAlign val="superscript"/>
        <sz val="9"/>
        <color indexed="8"/>
        <rFont val="Arial"/>
        <family val="2"/>
      </rPr>
      <t>*</t>
    </r>
  </si>
  <si>
    <r>
      <t>4.83370</t>
    </r>
    <r>
      <rPr>
        <vertAlign val="superscript"/>
        <sz val="9"/>
        <color indexed="8"/>
        <rFont val="Arial"/>
        <family val="2"/>
      </rPr>
      <t>*</t>
    </r>
  </si>
  <si>
    <r>
      <t>5.53068</t>
    </r>
    <r>
      <rPr>
        <vertAlign val="superscript"/>
        <sz val="9"/>
        <color indexed="8"/>
        <rFont val="Arial"/>
        <family val="2"/>
      </rPr>
      <t>*</t>
    </r>
  </si>
  <si>
    <r>
      <t>4.06699</t>
    </r>
    <r>
      <rPr>
        <vertAlign val="superscript"/>
        <sz val="9"/>
        <color indexed="8"/>
        <rFont val="Arial"/>
        <family val="2"/>
      </rPr>
      <t>*</t>
    </r>
  </si>
  <si>
    <r>
      <t>3.06589</t>
    </r>
    <r>
      <rPr>
        <vertAlign val="superscript"/>
        <sz val="9"/>
        <color indexed="8"/>
        <rFont val="Arial"/>
        <family val="2"/>
      </rPr>
      <t>*</t>
    </r>
  </si>
  <si>
    <r>
      <t>-3.06589</t>
    </r>
    <r>
      <rPr>
        <vertAlign val="superscript"/>
        <sz val="9"/>
        <color indexed="8"/>
        <rFont val="Arial"/>
        <family val="2"/>
      </rPr>
      <t>*</t>
    </r>
  </si>
  <si>
    <r>
      <t>3.47086</t>
    </r>
    <r>
      <rPr>
        <vertAlign val="superscript"/>
        <sz val="9"/>
        <color indexed="8"/>
        <rFont val="Arial"/>
        <family val="2"/>
      </rPr>
      <t>*</t>
    </r>
  </si>
  <si>
    <r>
      <t>-3.47086</t>
    </r>
    <r>
      <rPr>
        <vertAlign val="superscript"/>
        <sz val="9"/>
        <color indexed="8"/>
        <rFont val="Arial"/>
        <family val="2"/>
      </rPr>
      <t>*</t>
    </r>
  </si>
  <si>
    <r>
      <t>Tukey HSD</t>
    </r>
    <r>
      <rPr>
        <vertAlign val="superscript"/>
        <sz val="9"/>
        <color indexed="8"/>
        <rFont val="Arial"/>
        <family val="2"/>
      </rPr>
      <t>a</t>
    </r>
  </si>
  <si>
    <t>a. Uses Harmonic Mean Sample Size = 6.000.</t>
  </si>
  <si>
    <t xml:space="preserve">Glucosinolates </t>
  </si>
  <si>
    <t>Repeated Measures ANOVA with Treatment (C,F,B) as grouping factor and Time as repeated measure factor with 6 levels.</t>
  </si>
  <si>
    <t>Count data were squareroot transformed. Homogeneity of variance was tested using Cochran's test.</t>
  </si>
  <si>
    <t>SS</t>
  </si>
  <si>
    <t>DF</t>
  </si>
  <si>
    <t>MS</t>
  </si>
  <si>
    <t xml:space="preserve">Shows that there is no overall fungus effect </t>
  </si>
  <si>
    <t>TIME</t>
  </si>
  <si>
    <t>0.000*</t>
  </si>
  <si>
    <t>Shows that aphid numbers changed with time</t>
  </si>
  <si>
    <t>TIME*treat</t>
  </si>
  <si>
    <t>Shows that there is no significant (p &lt; 0.05) effect at any time point</t>
  </si>
  <si>
    <t>X ± SE</t>
  </si>
  <si>
    <t>total AG</t>
  </si>
  <si>
    <t>15.60±0.75</t>
  </si>
  <si>
    <t>13.23±0.81</t>
  </si>
  <si>
    <t>12.54±1.18*</t>
  </si>
  <si>
    <t>14±0.7</t>
  </si>
  <si>
    <t>18.07±0.95</t>
  </si>
  <si>
    <t>14.60±1.12</t>
  </si>
  <si>
    <t>total IG</t>
  </si>
  <si>
    <t>2.44±0.11</t>
  </si>
  <si>
    <t>2.40± 0.12</t>
  </si>
  <si>
    <t>2.01±0.21</t>
  </si>
  <si>
    <t>2.5±0.12</t>
  </si>
  <si>
    <t>2.67±0.23</t>
  </si>
  <si>
    <t>1.92±0.16*</t>
  </si>
  <si>
    <t>1.03±0.08</t>
  </si>
  <si>
    <t>0.99±0.12</t>
  </si>
  <si>
    <t>1.16±0.09</t>
  </si>
  <si>
    <t>1.47±0.12</t>
  </si>
  <si>
    <t>1.18±0.10</t>
  </si>
  <si>
    <t>10.84±0.58</t>
  </si>
  <si>
    <t>13.79±0.76</t>
  </si>
  <si>
    <t>11.51±0.93</t>
  </si>
  <si>
    <t>AG</t>
  </si>
  <si>
    <t>0.95±0.10</t>
  </si>
  <si>
    <t>0.90±0.10</t>
  </si>
  <si>
    <t>0.92±0.08</t>
  </si>
  <si>
    <t>1.17±0.06</t>
  </si>
  <si>
    <t>0.92±0.06</t>
  </si>
  <si>
    <t>0.08±0.02</t>
  </si>
  <si>
    <t>0.06±0.01</t>
  </si>
  <si>
    <t>0.07±0.01</t>
  </si>
  <si>
    <t>0.09±0.01</t>
  </si>
  <si>
    <t>0.10±0.02</t>
  </si>
  <si>
    <t>0.19±0.03</t>
  </si>
  <si>
    <t>0.21±0.02</t>
  </si>
  <si>
    <t>0.13±0.02</t>
  </si>
  <si>
    <t>0.20±0.03</t>
  </si>
  <si>
    <t>0.21±0.03</t>
  </si>
  <si>
    <t>0.15±0.04</t>
  </si>
  <si>
    <t>0.21±0.08</t>
  </si>
  <si>
    <t>0.11±0.02</t>
  </si>
  <si>
    <t>0.14±0.03</t>
  </si>
  <si>
    <t>0.38±0.08*</t>
  </si>
  <si>
    <t>0.06±0.02</t>
  </si>
  <si>
    <t>0.52±0.09</t>
  </si>
  <si>
    <t>0.65±0.06</t>
  </si>
  <si>
    <t>0.43±0.08</t>
  </si>
  <si>
    <t>0.68±0.11</t>
  </si>
  <si>
    <t>0.62±0.08</t>
  </si>
  <si>
    <t>0.47±0.04</t>
  </si>
  <si>
    <t>0.51±0.07</t>
  </si>
  <si>
    <t>0.48±0.06</t>
  </si>
  <si>
    <t>0.59±0.07</t>
  </si>
  <si>
    <t>0.63±0.05</t>
  </si>
  <si>
    <t>IG</t>
  </si>
  <si>
    <t>0.29±0.08</t>
  </si>
  <si>
    <t>0.31±0.07</t>
  </si>
  <si>
    <t>0.15±0.03</t>
  </si>
  <si>
    <t>0.40±0.11</t>
  </si>
  <si>
    <t>0.31±0.09</t>
  </si>
  <si>
    <t>0.22±0.03</t>
  </si>
  <si>
    <t>0.02±0.01</t>
  </si>
  <si>
    <t>0.04±0.01</t>
  </si>
  <si>
    <t>0.00±0.00</t>
  </si>
  <si>
    <t>1.66±0.10</t>
  </si>
  <si>
    <t>1.54±0.10</t>
  </si>
  <si>
    <t>1.34±0.20</t>
  </si>
  <si>
    <t>1.56±0.18</t>
  </si>
  <si>
    <t>1.74±0.021</t>
  </si>
  <si>
    <r>
      <t xml:space="preserve">1.27 </t>
    </r>
    <r>
      <rPr>
        <sz val="11"/>
        <color theme="1"/>
        <rFont val="Calibri"/>
        <family val="2"/>
      </rPr>
      <t>± 0.05</t>
    </r>
  </si>
  <si>
    <r>
      <t>12.32</t>
    </r>
    <r>
      <rPr>
        <sz val="11"/>
        <color theme="1"/>
        <rFont val="Calibri"/>
        <family val="2"/>
      </rPr>
      <t>±0.56</t>
    </r>
  </si>
  <si>
    <r>
      <t>10.11±0.68</t>
    </r>
    <r>
      <rPr>
        <sz val="11"/>
        <color theme="1"/>
        <rFont val="Calibri"/>
        <family val="2"/>
      </rPr>
      <t>*</t>
    </r>
  </si>
  <si>
    <r>
      <t>9.91±0.91</t>
    </r>
    <r>
      <rPr>
        <sz val="11"/>
        <color theme="1"/>
        <rFont val="Calibri"/>
        <family val="2"/>
      </rPr>
      <t>*</t>
    </r>
  </si>
  <si>
    <r>
      <t>1.07</t>
    </r>
    <r>
      <rPr>
        <sz val="11"/>
        <color theme="1"/>
        <rFont val="Calibri"/>
        <family val="2"/>
      </rPr>
      <t>±0.03</t>
    </r>
  </si>
  <si>
    <r>
      <t>0.08</t>
    </r>
    <r>
      <rPr>
        <sz val="11"/>
        <color theme="1"/>
        <rFont val="Calibri"/>
        <family val="2"/>
      </rPr>
      <t>±0.02</t>
    </r>
  </si>
  <si>
    <r>
      <t>0.30±0.02</t>
    </r>
    <r>
      <rPr>
        <sz val="11"/>
        <color theme="1"/>
        <rFont val="Calibri"/>
        <family val="2"/>
      </rPr>
      <t>*</t>
    </r>
  </si>
  <si>
    <r>
      <t>0.88±0.07</t>
    </r>
    <r>
      <rPr>
        <sz val="11"/>
        <color theme="1"/>
        <rFont val="Calibri"/>
        <family val="2"/>
      </rPr>
      <t>*</t>
    </r>
  </si>
  <si>
    <r>
      <t>1.18±0.07</t>
    </r>
    <r>
      <rPr>
        <sz val="11"/>
        <color theme="1"/>
        <rFont val="Calibri"/>
        <family val="2"/>
      </rPr>
      <t>*</t>
    </r>
  </si>
  <si>
    <r>
      <t xml:space="preserve">Table D4: </t>
    </r>
    <r>
      <rPr>
        <i/>
        <sz val="11"/>
        <color theme="1"/>
        <rFont val="Calibri"/>
        <family val="2"/>
        <scheme val="minor"/>
      </rPr>
      <t xml:space="preserve">Sclerotinia sclerotiorum </t>
    </r>
    <r>
      <rPr>
        <sz val="11"/>
        <color theme="1"/>
        <rFont val="Calibri"/>
        <family val="2"/>
        <scheme val="minor"/>
      </rPr>
      <t>lesion area in control (C) an</t>
    </r>
    <r>
      <rPr>
        <i/>
        <sz val="11"/>
        <color theme="1"/>
        <rFont val="Calibri"/>
        <family val="2"/>
        <scheme val="minor"/>
      </rPr>
      <t xml:space="preserve">d Beauveria bassiana </t>
    </r>
    <r>
      <rPr>
        <sz val="11"/>
        <color theme="1"/>
        <rFont val="Calibri"/>
        <family val="2"/>
        <scheme val="minor"/>
      </rPr>
      <t>(F=FRh2 and B= BG11) inoculated</t>
    </r>
    <r>
      <rPr>
        <i/>
        <sz val="11"/>
        <color theme="1"/>
        <rFont val="Calibri"/>
        <family val="2"/>
        <scheme val="minor"/>
      </rPr>
      <t xml:space="preserve"> Arabidopsis thaliana.</t>
    </r>
  </si>
  <si>
    <t>Table D 4 Levels of salicylic acid (A) and jasmonic acid (B) (means ±SE) measured in Arabidopsis thaliana leaves after 24 hours of feeding by third instar Plutella xylostella caterpillars (H) or without herbivores challenge (C) and with (F=FRh2, B= BG11) or without (C) Beauveria bassiana</t>
  </si>
  <si>
    <t xml:space="preserve">Table D 5 Levels of Indolic and aliphatic glucosinolates measured in Arabidopsis thaliana leaves after 24 hours of feeding by third instar Plutella xylostella caterpillars (H) or without herbivores challenge (C) and with (F=FRh2, B= BG11) or without (C) Beauveria bassiana </t>
  </si>
  <si>
    <r>
      <rPr>
        <sz val="11"/>
        <color theme="1"/>
        <rFont val="Calibri"/>
        <family val="2"/>
        <scheme val="minor"/>
      </rPr>
      <t>Table D 3 Residence times and first choice of T. basalis females  to the Y-olfactometer linked to N. viridula challenged B. bassiana-free plants (C) and N. viridula challenged B. bassiana-colonized plants (T). No significant differences between treatments</t>
    </r>
  </si>
  <si>
    <r>
      <t xml:space="preserve">Table E3: Statistical analysis for </t>
    </r>
    <r>
      <rPr>
        <i/>
        <sz val="10"/>
        <rFont val="Arial"/>
        <family val="2"/>
      </rPr>
      <t xml:space="preserve">Sclerotinia sclerotiorum </t>
    </r>
    <r>
      <rPr>
        <sz val="10"/>
        <rFont val="Arial"/>
        <family val="2"/>
      </rPr>
      <t xml:space="preserve">lesion area in control (C) and </t>
    </r>
    <r>
      <rPr>
        <i/>
        <sz val="10"/>
        <rFont val="Arial"/>
        <family val="2"/>
      </rPr>
      <t>Beauveria bassiana</t>
    </r>
    <r>
      <rPr>
        <sz val="10"/>
        <rFont val="Arial"/>
        <family val="2"/>
      </rPr>
      <t xml:space="preserve"> (F=FRh2 and B= BG11) inoculated </t>
    </r>
    <r>
      <rPr>
        <i/>
        <sz val="10"/>
        <rFont val="Arial"/>
        <family val="2"/>
      </rPr>
      <t>Arabidopsis thaliana.</t>
    </r>
  </si>
  <si>
    <t>Table E4: Statistical analysis for Beauveria bassiana colonisation effects on levels of salicylic acid, jasmonic acid, indole and aliphatic glucosinolates (means ±SE) measured in Arabidopsis thaliana leaves after 24 hours of feeding by third instar Plutella xylostella caterpillars (H) or without herbivores challenge (C) and with (F=FRh2, B= BG11) or without (C) Beauveria bassianaSee supplement material 1</t>
  </si>
  <si>
    <t>ONEWAY MSOP3 MSOB4 MSOP5 OHI3M4 MSOH6 MSOH7 MTB4 I3M MSOO8 MOI3M4 MOI3M1 LogMSOP5 logOHI3M BY trt</t>
  </si>
  <si>
    <t>MSOP3</t>
  </si>
  <si>
    <t>MSOB4</t>
  </si>
  <si>
    <t>MSOP5</t>
  </si>
  <si>
    <t>OHI3M4</t>
  </si>
  <si>
    <t>MSOH6</t>
  </si>
  <si>
    <t>MSOH7</t>
  </si>
  <si>
    <t>MTB4</t>
  </si>
  <si>
    <t>MSOO8</t>
  </si>
  <si>
    <t>MOI3M4</t>
  </si>
  <si>
    <t>MOI3M1</t>
  </si>
  <si>
    <t>LogMSOP5</t>
  </si>
  <si>
    <t>logOHI3M</t>
  </si>
  <si>
    <r>
      <t>-.43888</t>
    </r>
    <r>
      <rPr>
        <vertAlign val="superscript"/>
        <sz val="9"/>
        <color indexed="8"/>
        <rFont val="Arial"/>
      </rPr>
      <t>*</t>
    </r>
  </si>
  <si>
    <r>
      <t>-.47740</t>
    </r>
    <r>
      <rPr>
        <vertAlign val="superscript"/>
        <sz val="9"/>
        <color indexed="8"/>
        <rFont val="Arial"/>
      </rPr>
      <t>*</t>
    </r>
  </si>
  <si>
    <r>
      <t>.43888</t>
    </r>
    <r>
      <rPr>
        <vertAlign val="superscript"/>
        <sz val="9"/>
        <color indexed="8"/>
        <rFont val="Arial"/>
      </rPr>
      <t>*</t>
    </r>
  </si>
  <si>
    <r>
      <t>.47740</t>
    </r>
    <r>
      <rPr>
        <vertAlign val="superscript"/>
        <sz val="9"/>
        <color indexed="8"/>
        <rFont val="Arial"/>
      </rPr>
      <t>*</t>
    </r>
  </si>
  <si>
    <r>
      <t>-.31458</t>
    </r>
    <r>
      <rPr>
        <vertAlign val="superscript"/>
        <sz val="9"/>
        <color indexed="8"/>
        <rFont val="Arial"/>
      </rPr>
      <t>*</t>
    </r>
  </si>
  <si>
    <r>
      <t>.31458</t>
    </r>
    <r>
      <rPr>
        <vertAlign val="superscript"/>
        <sz val="9"/>
        <color indexed="8"/>
        <rFont val="Arial"/>
      </rPr>
      <t>*</t>
    </r>
  </si>
  <si>
    <r>
      <t>.29178</t>
    </r>
    <r>
      <rPr>
        <vertAlign val="superscript"/>
        <sz val="9"/>
        <color indexed="8"/>
        <rFont val="Arial"/>
      </rPr>
      <t>*</t>
    </r>
  </si>
  <si>
    <r>
      <t>-.29178</t>
    </r>
    <r>
      <rPr>
        <vertAlign val="superscript"/>
        <sz val="9"/>
        <color indexed="8"/>
        <rFont val="Arial"/>
      </rPr>
      <t>*</t>
    </r>
  </si>
  <si>
    <r>
      <t>-3.67961</t>
    </r>
    <r>
      <rPr>
        <vertAlign val="superscript"/>
        <sz val="9"/>
        <color indexed="8"/>
        <rFont val="Arial"/>
      </rPr>
      <t>*</t>
    </r>
  </si>
  <si>
    <r>
      <t>-3.87916</t>
    </r>
    <r>
      <rPr>
        <vertAlign val="superscript"/>
        <sz val="9"/>
        <color indexed="8"/>
        <rFont val="Arial"/>
      </rPr>
      <t>*</t>
    </r>
  </si>
  <si>
    <r>
      <t>3.67961</t>
    </r>
    <r>
      <rPr>
        <vertAlign val="superscript"/>
        <sz val="9"/>
        <color indexed="8"/>
        <rFont val="Arial"/>
      </rPr>
      <t>*</t>
    </r>
  </si>
  <si>
    <r>
      <t>3.87916</t>
    </r>
    <r>
      <rPr>
        <vertAlign val="superscript"/>
        <sz val="9"/>
        <color indexed="8"/>
        <rFont val="Arial"/>
      </rPr>
      <t>*</t>
    </r>
  </si>
  <si>
    <r>
      <t>2.20352</t>
    </r>
    <r>
      <rPr>
        <vertAlign val="superscript"/>
        <sz val="9"/>
        <color indexed="8"/>
        <rFont val="Arial"/>
      </rPr>
      <t>*</t>
    </r>
  </si>
  <si>
    <r>
      <t>2.40306</t>
    </r>
    <r>
      <rPr>
        <vertAlign val="superscript"/>
        <sz val="9"/>
        <color indexed="8"/>
        <rFont val="Arial"/>
      </rPr>
      <t>*</t>
    </r>
  </si>
  <si>
    <r>
      <t>-2.20352</t>
    </r>
    <r>
      <rPr>
        <vertAlign val="superscript"/>
        <sz val="9"/>
        <color indexed="8"/>
        <rFont val="Arial"/>
      </rPr>
      <t>*</t>
    </r>
  </si>
  <si>
    <r>
      <t>-2.40306</t>
    </r>
    <r>
      <rPr>
        <vertAlign val="superscript"/>
        <sz val="9"/>
        <color indexed="8"/>
        <rFont val="Arial"/>
      </rPr>
      <t>*</t>
    </r>
  </si>
  <si>
    <r>
      <t>-2.94905</t>
    </r>
    <r>
      <rPr>
        <vertAlign val="superscript"/>
        <sz val="9"/>
        <color indexed="8"/>
        <rFont val="Arial"/>
      </rPr>
      <t>*</t>
    </r>
  </si>
  <si>
    <r>
      <t>2.94905</t>
    </r>
    <r>
      <rPr>
        <vertAlign val="superscript"/>
        <sz val="9"/>
        <color indexed="8"/>
        <rFont val="Arial"/>
      </rPr>
      <t>*</t>
    </r>
  </si>
  <si>
    <r>
      <t>2.28002</t>
    </r>
    <r>
      <rPr>
        <vertAlign val="superscript"/>
        <sz val="9"/>
        <color indexed="8"/>
        <rFont val="Arial"/>
      </rPr>
      <t>*</t>
    </r>
  </si>
  <si>
    <r>
      <t>-2.28002</t>
    </r>
    <r>
      <rPr>
        <vertAlign val="superscript"/>
        <sz val="9"/>
        <color indexed="8"/>
        <rFont val="Arial"/>
      </rPr>
      <t>*</t>
    </r>
  </si>
  <si>
    <r>
      <t>-.22374</t>
    </r>
    <r>
      <rPr>
        <vertAlign val="superscript"/>
        <sz val="9"/>
        <color indexed="8"/>
        <rFont val="Arial"/>
      </rPr>
      <t>*</t>
    </r>
  </si>
  <si>
    <r>
      <t>-.26718</t>
    </r>
    <r>
      <rPr>
        <vertAlign val="superscript"/>
        <sz val="9"/>
        <color indexed="8"/>
        <rFont val="Arial"/>
      </rPr>
      <t>*</t>
    </r>
  </si>
  <si>
    <r>
      <t>-.25064</t>
    </r>
    <r>
      <rPr>
        <vertAlign val="superscript"/>
        <sz val="9"/>
        <color indexed="8"/>
        <rFont val="Arial"/>
      </rPr>
      <t>*</t>
    </r>
  </si>
  <si>
    <r>
      <t>.22374</t>
    </r>
    <r>
      <rPr>
        <vertAlign val="superscript"/>
        <sz val="9"/>
        <color indexed="8"/>
        <rFont val="Arial"/>
      </rPr>
      <t>*</t>
    </r>
  </si>
  <si>
    <r>
      <t>.26718</t>
    </r>
    <r>
      <rPr>
        <vertAlign val="superscript"/>
        <sz val="9"/>
        <color indexed="8"/>
        <rFont val="Arial"/>
      </rPr>
      <t>*</t>
    </r>
  </si>
  <si>
    <r>
      <t>.25064</t>
    </r>
    <r>
      <rPr>
        <vertAlign val="superscript"/>
        <sz val="9"/>
        <color indexed="8"/>
        <rFont val="Arial"/>
      </rPr>
      <t>*</t>
    </r>
  </si>
  <si>
    <r>
      <t>.24903</t>
    </r>
    <r>
      <rPr>
        <vertAlign val="superscript"/>
        <sz val="9"/>
        <color indexed="8"/>
        <rFont val="Arial"/>
      </rPr>
      <t>*</t>
    </r>
  </si>
  <si>
    <r>
      <t>-.24903</t>
    </r>
    <r>
      <rPr>
        <vertAlign val="superscript"/>
        <sz val="9"/>
        <color indexed="8"/>
        <rFont val="Arial"/>
      </rPr>
      <t>*</t>
    </r>
  </si>
  <si>
    <r>
      <t>.03703</t>
    </r>
    <r>
      <rPr>
        <vertAlign val="superscript"/>
        <sz val="9"/>
        <color indexed="8"/>
        <rFont val="Arial"/>
      </rPr>
      <t>*</t>
    </r>
  </si>
  <si>
    <r>
      <t>.03778</t>
    </r>
    <r>
      <rPr>
        <vertAlign val="superscript"/>
        <sz val="9"/>
        <color indexed="8"/>
        <rFont val="Arial"/>
      </rPr>
      <t>*</t>
    </r>
  </si>
  <si>
    <r>
      <t>-.03703</t>
    </r>
    <r>
      <rPr>
        <vertAlign val="superscript"/>
        <sz val="9"/>
        <color indexed="8"/>
        <rFont val="Arial"/>
      </rPr>
      <t>*</t>
    </r>
  </si>
  <si>
    <r>
      <t>-.03778</t>
    </r>
    <r>
      <rPr>
        <vertAlign val="superscript"/>
        <sz val="9"/>
        <color indexed="8"/>
        <rFont val="Arial"/>
      </rPr>
      <t>*</t>
    </r>
  </si>
  <si>
    <r>
      <t>.03167</t>
    </r>
    <r>
      <rPr>
        <vertAlign val="superscript"/>
        <sz val="9"/>
        <color indexed="8"/>
        <rFont val="Arial"/>
      </rPr>
      <t>*</t>
    </r>
  </si>
  <si>
    <r>
      <t>.03243</t>
    </r>
    <r>
      <rPr>
        <vertAlign val="superscript"/>
        <sz val="9"/>
        <color indexed="8"/>
        <rFont val="Arial"/>
      </rPr>
      <t>*</t>
    </r>
  </si>
  <si>
    <r>
      <t>-.03167</t>
    </r>
    <r>
      <rPr>
        <vertAlign val="superscript"/>
        <sz val="9"/>
        <color indexed="8"/>
        <rFont val="Arial"/>
      </rPr>
      <t>*</t>
    </r>
  </si>
  <si>
    <r>
      <t>-.03243</t>
    </r>
    <r>
      <rPr>
        <vertAlign val="superscript"/>
        <sz val="9"/>
        <color indexed="8"/>
        <rFont val="Arial"/>
      </rPr>
      <t>*</t>
    </r>
  </si>
  <si>
    <r>
      <t>-.11252</t>
    </r>
    <r>
      <rPr>
        <vertAlign val="superscript"/>
        <sz val="9"/>
        <color indexed="8"/>
        <rFont val="Arial"/>
      </rPr>
      <t>*</t>
    </r>
  </si>
  <si>
    <r>
      <t>-.17050</t>
    </r>
    <r>
      <rPr>
        <vertAlign val="superscript"/>
        <sz val="9"/>
        <color indexed="8"/>
        <rFont val="Arial"/>
      </rPr>
      <t>*</t>
    </r>
  </si>
  <si>
    <r>
      <t>.11252</t>
    </r>
    <r>
      <rPr>
        <vertAlign val="superscript"/>
        <sz val="9"/>
        <color indexed="8"/>
        <rFont val="Arial"/>
      </rPr>
      <t>*</t>
    </r>
  </si>
  <si>
    <r>
      <t>.17050</t>
    </r>
    <r>
      <rPr>
        <vertAlign val="superscript"/>
        <sz val="9"/>
        <color indexed="8"/>
        <rFont val="Arial"/>
      </rPr>
      <t>*</t>
    </r>
  </si>
  <si>
    <r>
      <t>.07902</t>
    </r>
    <r>
      <rPr>
        <vertAlign val="superscript"/>
        <sz val="9"/>
        <color indexed="8"/>
        <rFont val="Arial"/>
      </rPr>
      <t>*</t>
    </r>
  </si>
  <si>
    <r>
      <t>-.09147</t>
    </r>
    <r>
      <rPr>
        <vertAlign val="superscript"/>
        <sz val="9"/>
        <color indexed="8"/>
        <rFont val="Arial"/>
      </rPr>
      <t>*</t>
    </r>
  </si>
  <si>
    <r>
      <t>-.07902</t>
    </r>
    <r>
      <rPr>
        <vertAlign val="superscript"/>
        <sz val="9"/>
        <color indexed="8"/>
        <rFont val="Arial"/>
      </rPr>
      <t>*</t>
    </r>
  </si>
  <si>
    <r>
      <t>-.07615</t>
    </r>
    <r>
      <rPr>
        <vertAlign val="superscript"/>
        <sz val="9"/>
        <color indexed="8"/>
        <rFont val="Arial"/>
      </rPr>
      <t>*</t>
    </r>
  </si>
  <si>
    <r>
      <t>-.10085</t>
    </r>
    <r>
      <rPr>
        <vertAlign val="superscript"/>
        <sz val="9"/>
        <color indexed="8"/>
        <rFont val="Arial"/>
      </rPr>
      <t>*</t>
    </r>
  </si>
  <si>
    <r>
      <t>.09147</t>
    </r>
    <r>
      <rPr>
        <vertAlign val="superscript"/>
        <sz val="9"/>
        <color indexed="8"/>
        <rFont val="Arial"/>
      </rPr>
      <t>*</t>
    </r>
  </si>
  <si>
    <r>
      <t>.10085</t>
    </r>
    <r>
      <rPr>
        <vertAlign val="superscript"/>
        <sz val="9"/>
        <color indexed="8"/>
        <rFont val="Arial"/>
      </rPr>
      <t>*</t>
    </r>
  </si>
  <si>
    <r>
      <t>.09435</t>
    </r>
    <r>
      <rPr>
        <vertAlign val="superscript"/>
        <sz val="9"/>
        <color indexed="8"/>
        <rFont val="Arial"/>
      </rPr>
      <t>*</t>
    </r>
  </si>
  <si>
    <r>
      <t>.07615</t>
    </r>
    <r>
      <rPr>
        <vertAlign val="superscript"/>
        <sz val="9"/>
        <color indexed="8"/>
        <rFont val="Arial"/>
      </rPr>
      <t>*</t>
    </r>
  </si>
  <si>
    <r>
      <t>-.09435</t>
    </r>
    <r>
      <rPr>
        <vertAlign val="superscript"/>
        <sz val="9"/>
        <color indexed="8"/>
        <rFont val="Arial"/>
      </rPr>
      <t>*</t>
    </r>
  </si>
  <si>
    <r>
      <t>-.22448</t>
    </r>
    <r>
      <rPr>
        <vertAlign val="superscript"/>
        <sz val="9"/>
        <color indexed="8"/>
        <rFont val="Arial"/>
      </rPr>
      <t>*</t>
    </r>
  </si>
  <si>
    <r>
      <t>-.26362</t>
    </r>
    <r>
      <rPr>
        <vertAlign val="superscript"/>
        <sz val="9"/>
        <color indexed="8"/>
        <rFont val="Arial"/>
      </rPr>
      <t>*</t>
    </r>
  </si>
  <si>
    <r>
      <t>-.23977</t>
    </r>
    <r>
      <rPr>
        <vertAlign val="superscript"/>
        <sz val="9"/>
        <color indexed="8"/>
        <rFont val="Arial"/>
      </rPr>
      <t>*</t>
    </r>
  </si>
  <si>
    <r>
      <t>.22448</t>
    </r>
    <r>
      <rPr>
        <vertAlign val="superscript"/>
        <sz val="9"/>
        <color indexed="8"/>
        <rFont val="Arial"/>
      </rPr>
      <t>*</t>
    </r>
  </si>
  <si>
    <r>
      <t>.26362</t>
    </r>
    <r>
      <rPr>
        <vertAlign val="superscript"/>
        <sz val="9"/>
        <color indexed="8"/>
        <rFont val="Arial"/>
      </rPr>
      <t>*</t>
    </r>
  </si>
  <si>
    <r>
      <t>.23977</t>
    </r>
    <r>
      <rPr>
        <vertAlign val="superscript"/>
        <sz val="9"/>
        <color indexed="8"/>
        <rFont val="Arial"/>
      </rPr>
      <t>*</t>
    </r>
  </si>
  <si>
    <r>
      <t>.31591</t>
    </r>
    <r>
      <rPr>
        <vertAlign val="superscript"/>
        <sz val="9"/>
        <color indexed="8"/>
        <rFont val="Arial"/>
      </rPr>
      <t>*</t>
    </r>
  </si>
  <si>
    <r>
      <t>-.31591</t>
    </r>
    <r>
      <rPr>
        <vertAlign val="superscript"/>
        <sz val="9"/>
        <color indexed="8"/>
        <rFont val="Arial"/>
      </rPr>
      <t>*</t>
    </r>
  </si>
  <si>
    <r>
      <t>-.16555</t>
    </r>
    <r>
      <rPr>
        <vertAlign val="superscript"/>
        <sz val="9"/>
        <color indexed="8"/>
        <rFont val="Arial"/>
      </rPr>
      <t>*</t>
    </r>
  </si>
  <si>
    <r>
      <t>.15036</t>
    </r>
    <r>
      <rPr>
        <vertAlign val="superscript"/>
        <sz val="9"/>
        <color indexed="8"/>
        <rFont val="Arial"/>
      </rPr>
      <t>*</t>
    </r>
  </si>
  <si>
    <r>
      <t>.16555</t>
    </r>
    <r>
      <rPr>
        <vertAlign val="superscript"/>
        <sz val="9"/>
        <color indexed="8"/>
        <rFont val="Arial"/>
      </rPr>
      <t>*</t>
    </r>
  </si>
  <si>
    <r>
      <t>-.15036</t>
    </r>
    <r>
      <rPr>
        <vertAlign val="superscript"/>
        <sz val="9"/>
        <color indexed="8"/>
        <rFont val="Arial"/>
      </rPr>
      <t>*</t>
    </r>
  </si>
  <si>
    <r>
      <t>.48058</t>
    </r>
    <r>
      <rPr>
        <vertAlign val="superscript"/>
        <sz val="9"/>
        <color indexed="8"/>
        <rFont val="Arial"/>
      </rPr>
      <t>*</t>
    </r>
  </si>
  <si>
    <r>
      <t>.56169</t>
    </r>
    <r>
      <rPr>
        <vertAlign val="superscript"/>
        <sz val="9"/>
        <color indexed="8"/>
        <rFont val="Arial"/>
      </rPr>
      <t>*</t>
    </r>
  </si>
  <si>
    <r>
      <t>-.48058</t>
    </r>
    <r>
      <rPr>
        <vertAlign val="superscript"/>
        <sz val="9"/>
        <color indexed="8"/>
        <rFont val="Arial"/>
      </rPr>
      <t>*</t>
    </r>
  </si>
  <si>
    <r>
      <t>-.56169</t>
    </r>
    <r>
      <rPr>
        <vertAlign val="superscript"/>
        <sz val="9"/>
        <color indexed="8"/>
        <rFont val="Arial"/>
      </rPr>
      <t>*</t>
    </r>
  </si>
  <si>
    <r>
      <t>-.44459</t>
    </r>
    <r>
      <rPr>
        <vertAlign val="superscript"/>
        <sz val="9"/>
        <color indexed="8"/>
        <rFont val="Arial"/>
      </rPr>
      <t>*</t>
    </r>
  </si>
  <si>
    <r>
      <t>.44459</t>
    </r>
    <r>
      <rPr>
        <vertAlign val="superscript"/>
        <sz val="9"/>
        <color indexed="8"/>
        <rFont val="Arial"/>
      </rPr>
      <t>*</t>
    </r>
  </si>
  <si>
    <r>
      <t>-.35231</t>
    </r>
    <r>
      <rPr>
        <vertAlign val="superscript"/>
        <sz val="9"/>
        <color indexed="8"/>
        <rFont val="Arial"/>
      </rPr>
      <t>*</t>
    </r>
  </si>
  <si>
    <r>
      <t>-.24752</t>
    </r>
    <r>
      <rPr>
        <vertAlign val="superscript"/>
        <sz val="9"/>
        <color indexed="8"/>
        <rFont val="Arial"/>
      </rPr>
      <t>*</t>
    </r>
  </si>
  <si>
    <r>
      <t>.24752</t>
    </r>
    <r>
      <rPr>
        <vertAlign val="superscript"/>
        <sz val="9"/>
        <color indexed="8"/>
        <rFont val="Arial"/>
      </rPr>
      <t>*</t>
    </r>
  </si>
  <si>
    <r>
      <t>.35231</t>
    </r>
    <r>
      <rPr>
        <vertAlign val="superscript"/>
        <sz val="9"/>
        <color indexed="8"/>
        <rFont val="Arial"/>
      </rPr>
      <t>*</t>
    </r>
  </si>
  <si>
    <r>
      <t>.25262</t>
    </r>
    <r>
      <rPr>
        <vertAlign val="superscript"/>
        <sz val="9"/>
        <color indexed="8"/>
        <rFont val="Arial"/>
      </rPr>
      <t>*</t>
    </r>
  </si>
  <si>
    <r>
      <t>-.25262</t>
    </r>
    <r>
      <rPr>
        <vertAlign val="superscript"/>
        <sz val="9"/>
        <color indexed="8"/>
        <rFont val="Arial"/>
      </rPr>
      <t>*</t>
    </r>
  </si>
  <si>
    <r>
      <t>-.25099</t>
    </r>
    <r>
      <rPr>
        <vertAlign val="superscript"/>
        <sz val="9"/>
        <color indexed="8"/>
        <rFont val="Arial"/>
      </rPr>
      <t>*</t>
    </r>
  </si>
  <si>
    <r>
      <t>.25099</t>
    </r>
    <r>
      <rPr>
        <vertAlign val="superscript"/>
        <sz val="9"/>
        <color indexed="8"/>
        <rFont val="Arial"/>
      </rPr>
      <t>*</t>
    </r>
  </si>
  <si>
    <r>
      <t>-.10102</t>
    </r>
    <r>
      <rPr>
        <vertAlign val="superscript"/>
        <sz val="9"/>
        <color indexed="8"/>
        <rFont val="Arial"/>
      </rPr>
      <t>*</t>
    </r>
  </si>
  <si>
    <r>
      <t>-.12270</t>
    </r>
    <r>
      <rPr>
        <vertAlign val="superscript"/>
        <sz val="9"/>
        <color indexed="8"/>
        <rFont val="Arial"/>
      </rPr>
      <t>*</t>
    </r>
  </si>
  <si>
    <r>
      <t>-.11043</t>
    </r>
    <r>
      <rPr>
        <vertAlign val="superscript"/>
        <sz val="9"/>
        <color indexed="8"/>
        <rFont val="Arial"/>
      </rPr>
      <t>*</t>
    </r>
  </si>
  <si>
    <r>
      <t>.10102</t>
    </r>
    <r>
      <rPr>
        <vertAlign val="superscript"/>
        <sz val="9"/>
        <color indexed="8"/>
        <rFont val="Arial"/>
      </rPr>
      <t>*</t>
    </r>
  </si>
  <si>
    <r>
      <t>.12270</t>
    </r>
    <r>
      <rPr>
        <vertAlign val="superscript"/>
        <sz val="9"/>
        <color indexed="8"/>
        <rFont val="Arial"/>
      </rPr>
      <t>*</t>
    </r>
  </si>
  <si>
    <r>
      <t>.11043</t>
    </r>
    <r>
      <rPr>
        <vertAlign val="superscript"/>
        <sz val="9"/>
        <color indexed="8"/>
        <rFont val="Arial"/>
      </rPr>
      <t>*</t>
    </r>
  </si>
  <si>
    <r>
      <t>.10647</t>
    </r>
    <r>
      <rPr>
        <vertAlign val="superscript"/>
        <sz val="9"/>
        <color indexed="8"/>
        <rFont val="Arial"/>
      </rPr>
      <t>*</t>
    </r>
  </si>
  <si>
    <r>
      <t>-.10647</t>
    </r>
    <r>
      <rPr>
        <vertAlign val="superscript"/>
        <sz val="9"/>
        <color indexed="8"/>
        <rFont val="Arial"/>
      </rPr>
      <t>*</t>
    </r>
  </si>
  <si>
    <r>
      <t>Tukey HSD</t>
    </r>
    <r>
      <rPr>
        <vertAlign val="superscript"/>
        <sz val="9"/>
        <color indexed="8"/>
        <rFont val="Arial"/>
      </rPr>
      <t>a</t>
    </r>
  </si>
  <si>
    <t>a. Uses Harmonic Mean Sample Size = 5.806.</t>
  </si>
  <si>
    <t xml:space="preserve">  /K-W=MSOP5 OHI3M4 BY trt(1 6)</t>
  </si>
  <si>
    <t xml:space="preserve">  /MEDIAN=MSOP5 OHI3M4 BY trt(1 6)</t>
  </si>
  <si>
    <t>b. Grouping Variable: trt</t>
  </si>
  <si>
    <r>
      <t>9.333</t>
    </r>
    <r>
      <rPr>
        <vertAlign val="superscript"/>
        <sz val="9"/>
        <color indexed="8"/>
        <rFont val="Arial"/>
      </rPr>
      <t>b</t>
    </r>
  </si>
  <si>
    <r>
      <t>25.333</t>
    </r>
    <r>
      <rPr>
        <vertAlign val="superscript"/>
        <sz val="9"/>
        <color indexed="8"/>
        <rFont val="Arial"/>
      </rPr>
      <t>b</t>
    </r>
  </si>
  <si>
    <t>a. Grouping Variable: trt</t>
  </si>
  <si>
    <r>
      <t xml:space="preserve">Table D2: </t>
    </r>
    <r>
      <rPr>
        <i/>
        <sz val="11"/>
        <color theme="1"/>
        <rFont val="Calibri"/>
        <family val="2"/>
        <scheme val="minor"/>
      </rPr>
      <t xml:space="preserve">Myzus persicae </t>
    </r>
    <r>
      <rPr>
        <sz val="11"/>
        <color theme="1"/>
        <rFont val="Calibri"/>
        <family val="2"/>
        <scheme val="minor"/>
      </rPr>
      <t xml:space="preserve">population on mock inoculated (C) and </t>
    </r>
    <r>
      <rPr>
        <i/>
        <sz val="11"/>
        <color theme="1"/>
        <rFont val="Calibri"/>
        <family val="2"/>
        <scheme val="minor"/>
      </rPr>
      <t xml:space="preserve">Beauveria bassiana </t>
    </r>
    <r>
      <rPr>
        <sz val="11"/>
        <color theme="1"/>
        <rFont val="Calibri"/>
        <family val="2"/>
        <scheme val="minor"/>
      </rPr>
      <t xml:space="preserve">(F=FRh2, B=BG11) inoculated </t>
    </r>
    <r>
      <rPr>
        <i/>
        <sz val="11"/>
        <color theme="1"/>
        <rFont val="Calibri"/>
        <family val="2"/>
        <scheme val="minor"/>
      </rPr>
      <t>Arabidopsis thaliana.</t>
    </r>
  </si>
  <si>
    <r>
      <t>Table D1: Third instar</t>
    </r>
    <r>
      <rPr>
        <i/>
        <sz val="11"/>
        <color theme="1"/>
        <rFont val="Calibri"/>
        <family val="2"/>
        <scheme val="minor"/>
      </rPr>
      <t xml:space="preserve"> Plutella xylostella</t>
    </r>
    <r>
      <rPr>
        <sz val="11"/>
        <color theme="1"/>
        <rFont val="Calibri"/>
        <family val="2"/>
        <scheme val="minor"/>
      </rPr>
      <t xml:space="preserve"> caterpillar body mass after 48, 72 and 96 hours feeding on mock inoculated (C) and </t>
    </r>
    <r>
      <rPr>
        <i/>
        <sz val="11"/>
        <color theme="1"/>
        <rFont val="Calibri"/>
        <family val="2"/>
        <scheme val="minor"/>
      </rPr>
      <t>Beauveria bassiana</t>
    </r>
    <r>
      <rPr>
        <sz val="11"/>
        <color theme="1"/>
        <rFont val="Calibri"/>
        <family val="2"/>
        <scheme val="minor"/>
      </rPr>
      <t xml:space="preserve"> (F=FRh2, B=BG11) inoculated </t>
    </r>
    <r>
      <rPr>
        <i/>
        <sz val="11"/>
        <color theme="1"/>
        <rFont val="Calibri"/>
        <family val="2"/>
        <scheme val="minor"/>
      </rPr>
      <t>Arabidopsis thaliana</t>
    </r>
    <r>
      <rPr>
        <sz val="11"/>
        <color theme="1"/>
        <rFont val="Calibri"/>
        <family val="2"/>
        <scheme val="minor"/>
      </rPr>
      <t xml:space="preserve">. </t>
    </r>
  </si>
  <si>
    <t xml:space="preserve">Table E1: Statistical analysis for third instar Plutella xylostella caterpillar's body  mass after 48, 72 and 96 hours feeding on mock inoculated (C) and Beauveria bassiana (F=FRh2, B=BG11) inoculated Arabidopsis thaliana </t>
  </si>
  <si>
    <r>
      <t xml:space="preserve">Table E2: Statistical analysis for </t>
    </r>
    <r>
      <rPr>
        <i/>
        <sz val="11"/>
        <color theme="1"/>
        <rFont val="Calibri"/>
        <family val="2"/>
        <scheme val="minor"/>
      </rPr>
      <t xml:space="preserve">Myzus persicae </t>
    </r>
    <r>
      <rPr>
        <sz val="11"/>
        <color theme="1"/>
        <rFont val="Calibri"/>
        <family val="2"/>
        <scheme val="minor"/>
      </rPr>
      <t xml:space="preserve">population over 10 days on mock inoculated (C) and </t>
    </r>
    <r>
      <rPr>
        <i/>
        <sz val="11"/>
        <color theme="1"/>
        <rFont val="Calibri"/>
        <family val="2"/>
        <scheme val="minor"/>
      </rPr>
      <t>Beauveria bassiana</t>
    </r>
    <r>
      <rPr>
        <sz val="11"/>
        <color theme="1"/>
        <rFont val="Calibri"/>
        <family val="2"/>
        <scheme val="minor"/>
      </rPr>
      <t xml:space="preserve"> (F=FRh2, B=BG11) inoculated </t>
    </r>
    <r>
      <rPr>
        <i/>
        <sz val="11"/>
        <color theme="1"/>
        <rFont val="Calibri"/>
        <family val="2"/>
        <scheme val="minor"/>
      </rPr>
      <t>Arabidopsis thaliana.</t>
    </r>
  </si>
</sst>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164" formatCode="0.0"/>
    <numFmt numFmtId="165" formatCode="###0"/>
    <numFmt numFmtId="166" formatCode="####.0000"/>
    <numFmt numFmtId="167" formatCode="####.00000"/>
    <numFmt numFmtId="168" formatCode="###0.0000"/>
    <numFmt numFmtId="169" formatCode="###0.00000"/>
    <numFmt numFmtId="170" formatCode="###0.000"/>
    <numFmt numFmtId="171" formatCode="####.000"/>
    <numFmt numFmtId="172" formatCode="###0.00"/>
    <numFmt numFmtId="173" formatCode="0.00000"/>
    <numFmt numFmtId="174" formatCode="0.0000"/>
    <numFmt numFmtId="175" formatCode="0.000000"/>
    <numFmt numFmtId="176" formatCode="####.00"/>
  </numFmts>
  <fonts count="29" x14ac:knownFonts="1">
    <font>
      <sz val="11"/>
      <color theme="1"/>
      <name val="Calibri"/>
      <family val="2"/>
      <scheme val="minor"/>
    </font>
    <font>
      <i/>
      <sz val="11"/>
      <color theme="1"/>
      <name val="Calibri"/>
      <family val="2"/>
      <scheme val="minor"/>
    </font>
    <font>
      <b/>
      <sz val="11"/>
      <color theme="1"/>
      <name val="Calibri"/>
      <family val="2"/>
      <scheme val="minor"/>
    </font>
    <font>
      <sz val="10"/>
      <name val="Arial"/>
    </font>
    <font>
      <sz val="10"/>
      <color indexed="8"/>
      <name val="Courier New"/>
    </font>
    <font>
      <b/>
      <sz val="14"/>
      <color indexed="8"/>
      <name val="Arial Bold"/>
    </font>
    <font>
      <b/>
      <sz val="9"/>
      <color indexed="8"/>
      <name val="Arial Bold"/>
    </font>
    <font>
      <sz val="9"/>
      <color indexed="8"/>
      <name val="Arial"/>
    </font>
    <font>
      <vertAlign val="superscript"/>
      <sz val="9"/>
      <color indexed="8"/>
      <name val="Arial"/>
    </font>
    <font>
      <b/>
      <vertAlign val="superscript"/>
      <sz val="9"/>
      <color indexed="8"/>
      <name val="Arial Bold"/>
    </font>
    <font>
      <b/>
      <sz val="16"/>
      <color theme="1"/>
      <name val="Calibri"/>
      <family val="2"/>
      <scheme val="minor"/>
    </font>
    <font>
      <sz val="10"/>
      <name val="Arial"/>
      <family val="2"/>
    </font>
    <font>
      <sz val="10"/>
      <color indexed="8"/>
      <name val="Arial"/>
      <family val="2"/>
    </font>
    <font>
      <b/>
      <sz val="16"/>
      <color indexed="8"/>
      <name val="Arial"/>
      <family val="2"/>
    </font>
    <font>
      <sz val="16"/>
      <color theme="1"/>
      <name val="Calibri"/>
      <family val="2"/>
      <scheme val="minor"/>
    </font>
    <font>
      <b/>
      <sz val="16"/>
      <color rgb="FFFF0000"/>
      <name val="Calibri"/>
      <family val="2"/>
      <scheme val="minor"/>
    </font>
    <font>
      <b/>
      <sz val="10"/>
      <name val="Arial"/>
      <family val="2"/>
    </font>
    <font>
      <b/>
      <sz val="9"/>
      <color indexed="8"/>
      <name val="Arial"/>
      <family val="2"/>
    </font>
    <font>
      <b/>
      <sz val="12"/>
      <color indexed="8"/>
      <name val="Courier New"/>
      <family val="3"/>
    </font>
    <font>
      <sz val="10"/>
      <color indexed="8"/>
      <name val="Courier New"/>
      <family val="3"/>
    </font>
    <font>
      <sz val="9"/>
      <color indexed="8"/>
      <name val="Arial"/>
      <family val="2"/>
    </font>
    <font>
      <vertAlign val="superscript"/>
      <sz val="9"/>
      <color indexed="8"/>
      <name val="Arial"/>
      <family val="2"/>
    </font>
    <font>
      <b/>
      <sz val="12"/>
      <name val="Arial"/>
      <family val="2"/>
    </font>
    <font>
      <b/>
      <sz val="12"/>
      <color theme="1"/>
      <name val="Calibri"/>
      <family val="2"/>
      <scheme val="minor"/>
    </font>
    <font>
      <b/>
      <sz val="14"/>
      <color indexed="8"/>
      <name val="Courier New"/>
      <family val="3"/>
    </font>
    <font>
      <sz val="14"/>
      <color theme="1"/>
      <name val="Calibri"/>
      <family val="2"/>
      <scheme val="minor"/>
    </font>
    <font>
      <sz val="11"/>
      <color rgb="FFFF0000"/>
      <name val="Calibri"/>
      <family val="2"/>
      <scheme val="minor"/>
    </font>
    <font>
      <sz val="11"/>
      <color theme="1"/>
      <name val="Calibri"/>
      <family val="2"/>
    </font>
    <font>
      <i/>
      <sz val="10"/>
      <name val="Arial"/>
      <family val="2"/>
    </font>
  </fonts>
  <fills count="6">
    <fill>
      <patternFill patternType="none"/>
    </fill>
    <fill>
      <patternFill patternType="gray125"/>
    </fill>
    <fill>
      <patternFill patternType="solid">
        <fgColor rgb="FF92D050"/>
        <bgColor indexed="6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5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ck">
        <color indexed="8"/>
      </left>
      <right/>
      <top style="thick">
        <color indexed="8"/>
      </top>
      <bottom/>
      <diagonal/>
    </border>
    <border>
      <left/>
      <right style="thick">
        <color indexed="8"/>
      </right>
      <top style="thick">
        <color indexed="8"/>
      </top>
      <bottom/>
      <diagonal/>
    </border>
    <border>
      <left style="thick">
        <color indexed="8"/>
      </left>
      <right/>
      <top/>
      <bottom/>
      <diagonal/>
    </border>
    <border>
      <left/>
      <right style="thick">
        <color indexed="8"/>
      </right>
      <top/>
      <bottom/>
      <diagonal/>
    </border>
    <border>
      <left style="thick">
        <color indexed="8"/>
      </left>
      <right/>
      <top/>
      <bottom style="thick">
        <color indexed="8"/>
      </bottom>
      <diagonal/>
    </border>
    <border>
      <left/>
      <right style="thick">
        <color indexed="8"/>
      </right>
      <top/>
      <bottom style="thick">
        <color indexed="8"/>
      </bottom>
      <diagonal/>
    </border>
    <border>
      <left style="thick">
        <color indexed="8"/>
      </left>
      <right/>
      <top style="thick">
        <color indexed="8"/>
      </top>
      <bottom style="thick">
        <color indexed="8"/>
      </bottom>
      <diagonal/>
    </border>
    <border>
      <left/>
      <right style="thick">
        <color indexed="8"/>
      </right>
      <top style="thick">
        <color indexed="8"/>
      </top>
      <bottom style="thick">
        <color indexed="8"/>
      </bottom>
      <diagonal/>
    </border>
    <border>
      <left style="thick">
        <color indexed="8"/>
      </left>
      <right style="thin">
        <color indexed="8"/>
      </right>
      <top style="thick">
        <color indexed="8"/>
      </top>
      <bottom style="thick">
        <color indexed="8"/>
      </bottom>
      <diagonal/>
    </border>
    <border>
      <left style="thin">
        <color indexed="8"/>
      </left>
      <right style="thin">
        <color indexed="8"/>
      </right>
      <top style="thick">
        <color indexed="8"/>
      </top>
      <bottom style="thick">
        <color indexed="8"/>
      </bottom>
      <diagonal/>
    </border>
    <border>
      <left style="thin">
        <color indexed="8"/>
      </left>
      <right style="thick">
        <color indexed="8"/>
      </right>
      <top style="thick">
        <color indexed="8"/>
      </top>
      <bottom style="thick">
        <color indexed="8"/>
      </bottom>
      <diagonal/>
    </border>
    <border>
      <left style="thick">
        <color indexed="8"/>
      </left>
      <right/>
      <top style="thick">
        <color indexed="8"/>
      </top>
      <bottom style="thin">
        <color indexed="8"/>
      </bottom>
      <diagonal/>
    </border>
    <border>
      <left style="thick">
        <color indexed="8"/>
      </left>
      <right style="thin">
        <color indexed="8"/>
      </right>
      <top style="thick">
        <color indexed="8"/>
      </top>
      <bottom/>
      <diagonal/>
    </border>
    <border>
      <left style="thin">
        <color indexed="8"/>
      </left>
      <right style="thin">
        <color indexed="8"/>
      </right>
      <top style="thick">
        <color indexed="8"/>
      </top>
      <bottom/>
      <diagonal/>
    </border>
    <border>
      <left style="thin">
        <color indexed="8"/>
      </left>
      <right style="thick">
        <color indexed="8"/>
      </right>
      <top style="thick">
        <color indexed="8"/>
      </top>
      <bottom/>
      <diagonal/>
    </border>
    <border>
      <left style="thick">
        <color indexed="8"/>
      </left>
      <right/>
      <top/>
      <bottom style="thin">
        <color indexed="8"/>
      </bottom>
      <diagonal/>
    </border>
    <border>
      <left/>
      <right style="thick">
        <color indexed="8"/>
      </right>
      <top/>
      <bottom style="thin">
        <color indexed="8"/>
      </bottom>
      <diagonal/>
    </border>
    <border>
      <left style="thick">
        <color indexed="8"/>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style="thick">
        <color indexed="8"/>
      </right>
      <top/>
      <bottom style="thin">
        <color indexed="8"/>
      </bottom>
      <diagonal/>
    </border>
    <border>
      <left style="thick">
        <color indexed="8"/>
      </left>
      <right style="thin">
        <color indexed="8"/>
      </right>
      <top/>
      <bottom/>
      <diagonal/>
    </border>
    <border>
      <left style="thin">
        <color indexed="8"/>
      </left>
      <right style="thin">
        <color indexed="8"/>
      </right>
      <top/>
      <bottom/>
      <diagonal/>
    </border>
    <border>
      <left style="thin">
        <color indexed="8"/>
      </left>
      <right style="thick">
        <color indexed="8"/>
      </right>
      <top/>
      <bottom/>
      <diagonal/>
    </border>
    <border>
      <left style="thick">
        <color indexed="8"/>
      </left>
      <right style="thin">
        <color indexed="8"/>
      </right>
      <top/>
      <bottom style="thick">
        <color indexed="8"/>
      </bottom>
      <diagonal/>
    </border>
    <border>
      <left style="thin">
        <color indexed="8"/>
      </left>
      <right style="thin">
        <color indexed="8"/>
      </right>
      <top/>
      <bottom style="thick">
        <color indexed="8"/>
      </bottom>
      <diagonal/>
    </border>
    <border>
      <left style="thin">
        <color indexed="8"/>
      </left>
      <right style="thick">
        <color indexed="8"/>
      </right>
      <top/>
      <bottom style="thick">
        <color indexed="8"/>
      </bottom>
      <diagonal/>
    </border>
    <border>
      <left style="thick">
        <color indexed="8"/>
      </left>
      <right style="thin">
        <color indexed="8"/>
      </right>
      <top style="thick">
        <color indexed="8"/>
      </top>
      <bottom style="thin">
        <color indexed="8"/>
      </bottom>
      <diagonal/>
    </border>
    <border>
      <left style="thin">
        <color indexed="8"/>
      </left>
      <right style="thin">
        <color indexed="8"/>
      </right>
      <top style="thick">
        <color indexed="8"/>
      </top>
      <bottom style="thin">
        <color indexed="8"/>
      </bottom>
      <diagonal/>
    </border>
    <border>
      <left style="thin">
        <color indexed="8"/>
      </left>
      <right style="thick">
        <color indexed="8"/>
      </right>
      <top style="thick">
        <color indexed="8"/>
      </top>
      <bottom style="thin">
        <color indexed="8"/>
      </bottom>
      <diagonal/>
    </border>
    <border>
      <left style="thick">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ck">
        <color indexed="8"/>
      </right>
      <top style="thin">
        <color indexed="8"/>
      </top>
      <bottom style="thin">
        <color indexed="8"/>
      </bottom>
      <diagonal/>
    </border>
    <border>
      <left style="thick">
        <color indexed="8"/>
      </left>
      <right style="thin">
        <color indexed="8"/>
      </right>
      <top style="thin">
        <color indexed="8"/>
      </top>
      <bottom style="thick">
        <color indexed="8"/>
      </bottom>
      <diagonal/>
    </border>
    <border>
      <left style="thin">
        <color indexed="8"/>
      </left>
      <right style="thin">
        <color indexed="8"/>
      </right>
      <top style="thin">
        <color indexed="8"/>
      </top>
      <bottom style="thick">
        <color indexed="8"/>
      </bottom>
      <diagonal/>
    </border>
    <border>
      <left style="thin">
        <color indexed="8"/>
      </left>
      <right style="thick">
        <color indexed="8"/>
      </right>
      <top style="thin">
        <color indexed="8"/>
      </top>
      <bottom style="thick">
        <color indexed="8"/>
      </bottom>
      <diagonal/>
    </border>
    <border>
      <left style="thick">
        <color indexed="8"/>
      </left>
      <right style="thick">
        <color indexed="8"/>
      </right>
      <top style="thick">
        <color indexed="8"/>
      </top>
      <bottom style="thick">
        <color indexed="8"/>
      </bottom>
      <diagonal/>
    </border>
    <border>
      <left style="thick">
        <color indexed="8"/>
      </left>
      <right style="thick">
        <color indexed="8"/>
      </right>
      <top style="thick">
        <color indexed="8"/>
      </top>
      <bottom/>
      <diagonal/>
    </border>
    <border>
      <left style="thick">
        <color indexed="8"/>
      </left>
      <right style="thick">
        <color indexed="8"/>
      </right>
      <top/>
      <bottom/>
      <diagonal/>
    </border>
    <border>
      <left style="thick">
        <color indexed="8"/>
      </left>
      <right style="thick">
        <color indexed="8"/>
      </right>
      <top/>
      <bottom style="thick">
        <color indexed="8"/>
      </bottom>
      <diagonal/>
    </border>
    <border>
      <left/>
      <right/>
      <top style="thick">
        <color indexed="8"/>
      </top>
      <bottom/>
      <diagonal/>
    </border>
    <border>
      <left/>
      <right/>
      <top/>
      <bottom style="thick">
        <color indexed="8"/>
      </bottom>
      <diagonal/>
    </border>
    <border>
      <left/>
      <right/>
      <top style="thick">
        <color indexed="8"/>
      </top>
      <bottom style="thin">
        <color indexed="8"/>
      </bottom>
      <diagonal/>
    </border>
    <border>
      <left/>
      <right/>
      <top/>
      <bottom style="thin">
        <color indexed="8"/>
      </bottom>
      <diagonal/>
    </border>
    <border>
      <left style="thick">
        <color indexed="8"/>
      </left>
      <right style="thick">
        <color indexed="8"/>
      </right>
      <top/>
      <bottom style="thin">
        <color indexed="8"/>
      </bottom>
      <diagonal/>
    </border>
  </borders>
  <cellStyleXfs count="3">
    <xf numFmtId="0" fontId="0" fillId="0" borderId="0"/>
    <xf numFmtId="0" fontId="3" fillId="0" borderId="0"/>
    <xf numFmtId="0" fontId="11" fillId="0" borderId="0"/>
  </cellStyleXfs>
  <cellXfs count="453">
    <xf numFmtId="0" fontId="0" fillId="0" borderId="0" xfId="0"/>
    <xf numFmtId="0" fontId="0" fillId="0" borderId="0" xfId="0" applyAlignment="1">
      <alignment horizontal="center"/>
    </xf>
    <xf numFmtId="0" fontId="0" fillId="0" borderId="0" xfId="0" applyBorder="1"/>
    <xf numFmtId="0" fontId="0" fillId="0" borderId="0" xfId="0" applyAlignment="1">
      <alignment horizontal="center" vertical="center"/>
    </xf>
    <xf numFmtId="0" fontId="0" fillId="2" borderId="0" xfId="0" applyFill="1"/>
    <xf numFmtId="0" fontId="0" fillId="0" borderId="0" xfId="0" applyFill="1"/>
    <xf numFmtId="0" fontId="0" fillId="0" borderId="0" xfId="0" applyFont="1" applyBorder="1"/>
    <xf numFmtId="0" fontId="0" fillId="0" borderId="0" xfId="0" applyAlignment="1">
      <alignment horizontal="center" vertical="center"/>
    </xf>
    <xf numFmtId="0" fontId="2" fillId="0" borderId="0" xfId="0" applyFont="1" applyBorder="1"/>
    <xf numFmtId="0" fontId="2" fillId="0" borderId="0" xfId="0" applyFont="1"/>
    <xf numFmtId="2" fontId="0" fillId="0" borderId="0" xfId="0" applyNumberFormat="1" applyBorder="1"/>
    <xf numFmtId="164" fontId="0" fillId="0" borderId="0" xfId="0" applyNumberFormat="1" applyBorder="1"/>
    <xf numFmtId="0" fontId="0" fillId="0" borderId="1" xfId="0" applyBorder="1"/>
    <xf numFmtId="0" fontId="0" fillId="0" borderId="2" xfId="0" applyBorder="1"/>
    <xf numFmtId="0" fontId="0" fillId="0" borderId="3" xfId="0" applyBorder="1"/>
    <xf numFmtId="0" fontId="2" fillId="0" borderId="4" xfId="0" applyFont="1" applyBorder="1"/>
    <xf numFmtId="0" fontId="0" fillId="0" borderId="5" xfId="0" applyBorder="1"/>
    <xf numFmtId="0" fontId="0" fillId="0" borderId="6" xfId="0" applyBorder="1"/>
    <xf numFmtId="0" fontId="2" fillId="0" borderId="5" xfId="0" applyFont="1" applyBorder="1"/>
    <xf numFmtId="0" fontId="2" fillId="0" borderId="7" xfId="0" applyFont="1" applyBorder="1"/>
    <xf numFmtId="0" fontId="0" fillId="0" borderId="8" xfId="0" applyBorder="1"/>
    <xf numFmtId="0" fontId="0" fillId="0" borderId="7" xfId="0" applyBorder="1"/>
    <xf numFmtId="0" fontId="0" fillId="0" borderId="9" xfId="0" applyBorder="1"/>
    <xf numFmtId="0" fontId="0" fillId="0" borderId="10" xfId="0" applyBorder="1"/>
    <xf numFmtId="0" fontId="0" fillId="0" borderId="11" xfId="0" applyBorder="1"/>
    <xf numFmtId="0" fontId="2" fillId="0" borderId="9" xfId="0" applyFont="1" applyBorder="1"/>
    <xf numFmtId="0" fontId="0" fillId="0" borderId="4" xfId="0" applyBorder="1"/>
    <xf numFmtId="2" fontId="0" fillId="0" borderId="8" xfId="0" applyNumberFormat="1" applyBorder="1"/>
    <xf numFmtId="0" fontId="0" fillId="0" borderId="13" xfId="0" applyBorder="1" applyAlignment="1">
      <alignment horizontal="center" vertical="center"/>
    </xf>
    <xf numFmtId="0" fontId="0" fillId="0" borderId="14" xfId="0" applyBorder="1" applyAlignment="1">
      <alignment horizontal="center" vertical="center"/>
    </xf>
    <xf numFmtId="2" fontId="0" fillId="0" borderId="5" xfId="0" applyNumberFormat="1" applyBorder="1"/>
    <xf numFmtId="2" fontId="0" fillId="0" borderId="6" xfId="0" applyNumberFormat="1" applyBorder="1"/>
    <xf numFmtId="0" fontId="0" fillId="0" borderId="12" xfId="0" applyBorder="1" applyAlignment="1">
      <alignment horizontal="center" vertical="center"/>
    </xf>
    <xf numFmtId="0" fontId="4" fillId="0" borderId="0" xfId="1" applyFont="1" applyBorder="1" applyAlignment="1"/>
    <xf numFmtId="0" fontId="3" fillId="0" borderId="0" xfId="1"/>
    <xf numFmtId="0" fontId="5" fillId="0" borderId="0" xfId="1" applyFont="1" applyBorder="1" applyAlignment="1"/>
    <xf numFmtId="0" fontId="7" fillId="0" borderId="18" xfId="1" applyFont="1" applyBorder="1" applyAlignment="1">
      <alignment horizontal="left" vertical="top" wrapText="1"/>
    </xf>
    <xf numFmtId="0" fontId="7" fillId="0" borderId="20" xfId="1" applyFont="1" applyBorder="1" applyAlignment="1">
      <alignment horizontal="left" vertical="top" wrapText="1"/>
    </xf>
    <xf numFmtId="0" fontId="7" fillId="0" borderId="23" xfId="1" applyFont="1" applyBorder="1" applyAlignment="1">
      <alignment horizontal="center" wrapText="1"/>
    </xf>
    <xf numFmtId="0" fontId="7" fillId="0" borderId="24" xfId="1" applyFont="1" applyBorder="1" applyAlignment="1">
      <alignment horizontal="center" wrapText="1"/>
    </xf>
    <xf numFmtId="0" fontId="7" fillId="0" borderId="25" xfId="1" applyFont="1" applyBorder="1" applyAlignment="1">
      <alignment horizontal="center" wrapText="1"/>
    </xf>
    <xf numFmtId="0" fontId="7" fillId="0" borderId="16" xfId="1" applyFont="1" applyBorder="1" applyAlignment="1">
      <alignment horizontal="left" vertical="top"/>
    </xf>
    <xf numFmtId="165" fontId="7" fillId="0" borderId="27" xfId="1" applyNumberFormat="1" applyFont="1" applyBorder="1" applyAlignment="1">
      <alignment horizontal="right" vertical="center"/>
    </xf>
    <xf numFmtId="166" fontId="7" fillId="0" borderId="28" xfId="1" applyNumberFormat="1" applyFont="1" applyBorder="1" applyAlignment="1">
      <alignment horizontal="right" vertical="center"/>
    </xf>
    <xf numFmtId="167" fontId="7" fillId="0" borderId="28" xfId="1" applyNumberFormat="1" applyFont="1" applyBorder="1" applyAlignment="1">
      <alignment horizontal="right" vertical="center"/>
    </xf>
    <xf numFmtId="167" fontId="7" fillId="0" borderId="29" xfId="1" applyNumberFormat="1" applyFont="1" applyBorder="1" applyAlignment="1">
      <alignment horizontal="right" vertical="center"/>
    </xf>
    <xf numFmtId="0" fontId="7" fillId="0" borderId="31" xfId="1" applyFont="1" applyBorder="1" applyAlignment="1">
      <alignment horizontal="left" vertical="top"/>
    </xf>
    <xf numFmtId="165" fontId="7" fillId="0" borderId="32" xfId="1" applyNumberFormat="1" applyFont="1" applyBorder="1" applyAlignment="1">
      <alignment horizontal="right" vertical="center"/>
    </xf>
    <xf numFmtId="166" fontId="7" fillId="0" borderId="33" xfId="1" applyNumberFormat="1" applyFont="1" applyBorder="1" applyAlignment="1">
      <alignment horizontal="right" vertical="center"/>
    </xf>
    <xf numFmtId="167" fontId="7" fillId="0" borderId="33" xfId="1" applyNumberFormat="1" applyFont="1" applyBorder="1" applyAlignment="1">
      <alignment horizontal="right" vertical="center"/>
    </xf>
    <xf numFmtId="167" fontId="7" fillId="0" borderId="34" xfId="1" applyNumberFormat="1" applyFont="1" applyBorder="1" applyAlignment="1">
      <alignment horizontal="right" vertical="center"/>
    </xf>
    <xf numFmtId="0" fontId="7" fillId="0" borderId="18" xfId="1" applyFont="1" applyBorder="1" applyAlignment="1">
      <alignment horizontal="left" vertical="top"/>
    </xf>
    <xf numFmtId="165" fontId="7" fillId="0" borderId="35" xfId="1" applyNumberFormat="1" applyFont="1" applyBorder="1" applyAlignment="1">
      <alignment horizontal="right" vertical="center"/>
    </xf>
    <xf numFmtId="168" fontId="7" fillId="0" borderId="36" xfId="1" applyNumberFormat="1" applyFont="1" applyBorder="1" applyAlignment="1">
      <alignment horizontal="right" vertical="center"/>
    </xf>
    <xf numFmtId="167" fontId="7" fillId="0" borderId="36" xfId="1" applyNumberFormat="1" applyFont="1" applyBorder="1" applyAlignment="1">
      <alignment horizontal="right" vertical="center"/>
    </xf>
    <xf numFmtId="167" fontId="7" fillId="0" borderId="37" xfId="1" applyNumberFormat="1" applyFont="1" applyBorder="1" applyAlignment="1">
      <alignment horizontal="right" vertical="center"/>
    </xf>
    <xf numFmtId="168" fontId="7" fillId="0" borderId="33" xfId="1" applyNumberFormat="1" applyFont="1" applyBorder="1" applyAlignment="1">
      <alignment horizontal="right" vertical="center"/>
    </xf>
    <xf numFmtId="169" fontId="7" fillId="0" borderId="36" xfId="1" applyNumberFormat="1" applyFont="1" applyBorder="1" applyAlignment="1">
      <alignment horizontal="right" vertical="center"/>
    </xf>
    <xf numFmtId="0" fontId="7" fillId="0" borderId="20" xfId="1" applyFont="1" applyBorder="1" applyAlignment="1">
      <alignment horizontal="left" vertical="top"/>
    </xf>
    <xf numFmtId="165" fontId="7" fillId="0" borderId="38" xfId="1" applyNumberFormat="1" applyFont="1" applyBorder="1" applyAlignment="1">
      <alignment horizontal="right" vertical="center"/>
    </xf>
    <xf numFmtId="168" fontId="7" fillId="0" borderId="39" xfId="1" applyNumberFormat="1" applyFont="1" applyBorder="1" applyAlignment="1">
      <alignment horizontal="right" vertical="center"/>
    </xf>
    <xf numFmtId="169" fontId="7" fillId="0" borderId="39" xfId="1" applyNumberFormat="1" applyFont="1" applyBorder="1" applyAlignment="1">
      <alignment horizontal="right" vertical="center"/>
    </xf>
    <xf numFmtId="167" fontId="7" fillId="0" borderId="40" xfId="1" applyNumberFormat="1" applyFont="1" applyBorder="1" applyAlignment="1">
      <alignment horizontal="right" vertical="center"/>
    </xf>
    <xf numFmtId="0" fontId="7" fillId="0" borderId="48" xfId="1" applyFont="1" applyBorder="1" applyAlignment="1">
      <alignment horizontal="center" wrapText="1"/>
    </xf>
    <xf numFmtId="0" fontId="7" fillId="0" borderId="49" xfId="1" applyFont="1" applyBorder="1" applyAlignment="1">
      <alignment horizontal="center" wrapText="1"/>
    </xf>
    <xf numFmtId="0" fontId="7" fillId="0" borderId="16" xfId="1" applyFont="1" applyBorder="1" applyAlignment="1">
      <alignment horizontal="left" vertical="top" wrapText="1"/>
    </xf>
    <xf numFmtId="170" fontId="7" fillId="0" borderId="27" xfId="1" applyNumberFormat="1" applyFont="1" applyBorder="1" applyAlignment="1">
      <alignment horizontal="right" vertical="center"/>
    </xf>
    <xf numFmtId="171" fontId="7" fillId="0" borderId="28" xfId="1" applyNumberFormat="1" applyFont="1" applyBorder="1" applyAlignment="1">
      <alignment horizontal="right" vertical="center"/>
    </xf>
    <xf numFmtId="165" fontId="7" fillId="0" borderId="28" xfId="1" applyNumberFormat="1" applyFont="1" applyBorder="1" applyAlignment="1">
      <alignment horizontal="right" vertical="center"/>
    </xf>
    <xf numFmtId="0" fontId="7" fillId="0" borderId="31" xfId="1" applyFont="1" applyBorder="1" applyAlignment="1">
      <alignment horizontal="left" vertical="top" wrapText="1"/>
    </xf>
    <xf numFmtId="0" fontId="7" fillId="0" borderId="32" xfId="1" applyFont="1" applyBorder="1" applyAlignment="1">
      <alignment horizontal="left" vertical="center" wrapText="1"/>
    </xf>
    <xf numFmtId="0" fontId="7" fillId="0" borderId="33" xfId="1" applyFont="1" applyBorder="1" applyAlignment="1">
      <alignment horizontal="left" vertical="center" wrapText="1"/>
    </xf>
    <xf numFmtId="171" fontId="7" fillId="0" borderId="33" xfId="1" applyNumberFormat="1" applyFont="1" applyBorder="1" applyAlignment="1">
      <alignment horizontal="right" vertical="center"/>
    </xf>
    <xf numFmtId="170" fontId="7" fillId="0" borderId="33" xfId="1" applyNumberFormat="1" applyFont="1" applyBorder="1" applyAlignment="1">
      <alignment horizontal="right" vertical="center"/>
    </xf>
    <xf numFmtId="170" fontId="7" fillId="0" borderId="35" xfId="1" applyNumberFormat="1" applyFont="1" applyBorder="1" applyAlignment="1">
      <alignment horizontal="right" vertical="center"/>
    </xf>
    <xf numFmtId="171" fontId="7" fillId="0" borderId="36" xfId="1" applyNumberFormat="1" applyFont="1" applyBorder="1" applyAlignment="1">
      <alignment horizontal="right" vertical="center"/>
    </xf>
    <xf numFmtId="165" fontId="7" fillId="0" borderId="36" xfId="1" applyNumberFormat="1" applyFont="1" applyBorder="1" applyAlignment="1">
      <alignment horizontal="right" vertical="center"/>
    </xf>
    <xf numFmtId="171" fontId="7" fillId="0" borderId="35" xfId="1" applyNumberFormat="1" applyFont="1" applyBorder="1" applyAlignment="1">
      <alignment horizontal="right" vertical="center"/>
    </xf>
    <xf numFmtId="170" fontId="7" fillId="0" borderId="36" xfId="1" applyNumberFormat="1" applyFont="1" applyBorder="1" applyAlignment="1">
      <alignment horizontal="right" vertical="center"/>
    </xf>
    <xf numFmtId="169" fontId="7" fillId="0" borderId="33" xfId="1" applyNumberFormat="1" applyFont="1" applyBorder="1" applyAlignment="1">
      <alignment horizontal="right" vertical="center"/>
    </xf>
    <xf numFmtId="0" fontId="7" fillId="0" borderId="38" xfId="1" applyFont="1" applyBorder="1" applyAlignment="1">
      <alignment horizontal="left" vertical="center" wrapText="1"/>
    </xf>
    <xf numFmtId="0" fontId="7" fillId="0" borderId="39" xfId="1" applyFont="1" applyBorder="1" applyAlignment="1">
      <alignment horizontal="left" vertical="center" wrapText="1"/>
    </xf>
    <xf numFmtId="170" fontId="7" fillId="0" borderId="39" xfId="1" applyNumberFormat="1" applyFont="1" applyBorder="1" applyAlignment="1">
      <alignment horizontal="right" vertical="center"/>
    </xf>
    <xf numFmtId="171" fontId="7" fillId="0" borderId="39" xfId="1" applyNumberFormat="1" applyFont="1" applyBorder="1" applyAlignment="1">
      <alignment horizontal="right" vertical="center"/>
    </xf>
    <xf numFmtId="167" fontId="7" fillId="0" borderId="39" xfId="1" applyNumberFormat="1" applyFont="1" applyBorder="1" applyAlignment="1">
      <alignment horizontal="right" vertical="center"/>
    </xf>
    <xf numFmtId="169" fontId="7" fillId="0" borderId="37" xfId="1" applyNumberFormat="1" applyFont="1" applyBorder="1" applyAlignment="1">
      <alignment horizontal="right" vertical="center"/>
    </xf>
    <xf numFmtId="169" fontId="7" fillId="0" borderId="34" xfId="1" applyNumberFormat="1" applyFont="1" applyBorder="1" applyAlignment="1">
      <alignment horizontal="right" vertical="center"/>
    </xf>
    <xf numFmtId="169" fontId="7" fillId="0" borderId="40" xfId="1" applyNumberFormat="1" applyFont="1" applyBorder="1" applyAlignment="1">
      <alignment horizontal="right" vertical="center"/>
    </xf>
    <xf numFmtId="0" fontId="7" fillId="0" borderId="48" xfId="1" applyFont="1" applyBorder="1" applyAlignment="1">
      <alignment horizontal="center" wrapText="1"/>
    </xf>
    <xf numFmtId="0" fontId="3" fillId="0" borderId="0" xfId="1"/>
    <xf numFmtId="170" fontId="7" fillId="0" borderId="23" xfId="1" applyNumberFormat="1" applyFont="1" applyBorder="1" applyAlignment="1">
      <alignment horizontal="right" vertical="center"/>
    </xf>
    <xf numFmtId="165" fontId="7" fillId="0" borderId="24" xfId="1" applyNumberFormat="1" applyFont="1" applyBorder="1" applyAlignment="1">
      <alignment horizontal="right" vertical="center"/>
    </xf>
    <xf numFmtId="171" fontId="7" fillId="0" borderId="25" xfId="1" applyNumberFormat="1" applyFont="1" applyBorder="1" applyAlignment="1">
      <alignment horizontal="right" vertical="center"/>
    </xf>
    <xf numFmtId="0" fontId="7" fillId="0" borderId="50" xfId="1" applyFont="1" applyBorder="1" applyAlignment="1">
      <alignment horizontal="left" wrapText="1"/>
    </xf>
    <xf numFmtId="0" fontId="7" fillId="0" borderId="51" xfId="1" applyFont="1" applyBorder="1" applyAlignment="1">
      <alignment horizontal="left" vertical="top" wrapText="1"/>
    </xf>
    <xf numFmtId="170" fontId="7" fillId="0" borderId="28" xfId="1" applyNumberFormat="1" applyFont="1" applyBorder="1" applyAlignment="1">
      <alignment horizontal="right" vertical="center"/>
    </xf>
    <xf numFmtId="171" fontId="7" fillId="0" borderId="29" xfId="1" applyNumberFormat="1" applyFont="1" applyBorder="1" applyAlignment="1">
      <alignment horizontal="right" vertical="center"/>
    </xf>
    <xf numFmtId="0" fontId="7" fillId="0" borderId="52" xfId="1" applyFont="1" applyBorder="1" applyAlignment="1">
      <alignment horizontal="left" vertical="top" wrapText="1"/>
    </xf>
    <xf numFmtId="0" fontId="7" fillId="0" borderId="36" xfId="1" applyFont="1" applyBorder="1" applyAlignment="1">
      <alignment horizontal="left" vertical="center" wrapText="1"/>
    </xf>
    <xf numFmtId="0" fontId="7" fillId="0" borderId="37" xfId="1" applyFont="1" applyBorder="1" applyAlignment="1">
      <alignment horizontal="left" vertical="center" wrapText="1"/>
    </xf>
    <xf numFmtId="0" fontId="7" fillId="0" borderId="53" xfId="1" applyFont="1" applyBorder="1" applyAlignment="1">
      <alignment horizontal="left" vertical="top" wrapText="1"/>
    </xf>
    <xf numFmtId="170" fontId="7" fillId="0" borderId="38" xfId="1" applyNumberFormat="1" applyFont="1" applyBorder="1" applyAlignment="1">
      <alignment horizontal="right" vertical="center"/>
    </xf>
    <xf numFmtId="165" fontId="7" fillId="0" borderId="39" xfId="1" applyNumberFormat="1" applyFont="1" applyBorder="1" applyAlignment="1">
      <alignment horizontal="right" vertical="center"/>
    </xf>
    <xf numFmtId="0" fontId="7" fillId="0" borderId="40" xfId="1" applyFont="1" applyBorder="1" applyAlignment="1">
      <alignment horizontal="left" vertical="center" wrapText="1"/>
    </xf>
    <xf numFmtId="0" fontId="7" fillId="0" borderId="27" xfId="1" applyFont="1" applyBorder="1" applyAlignment="1">
      <alignment horizontal="right" vertical="center"/>
    </xf>
    <xf numFmtId="168" fontId="7" fillId="0" borderId="29" xfId="1" applyNumberFormat="1" applyFont="1" applyBorder="1" applyAlignment="1">
      <alignment horizontal="right" vertical="center"/>
    </xf>
    <xf numFmtId="0" fontId="7" fillId="0" borderId="32" xfId="1" applyFont="1" applyBorder="1" applyAlignment="1">
      <alignment horizontal="right" vertical="center"/>
    </xf>
    <xf numFmtId="0" fontId="7" fillId="0" borderId="35" xfId="1" applyFont="1" applyBorder="1" applyAlignment="1">
      <alignment horizontal="right" vertical="center"/>
    </xf>
    <xf numFmtId="166" fontId="7" fillId="0" borderId="37" xfId="1" applyNumberFormat="1" applyFont="1" applyBorder="1" applyAlignment="1">
      <alignment horizontal="right" vertical="center"/>
    </xf>
    <xf numFmtId="167" fontId="7" fillId="0" borderId="32" xfId="1" applyNumberFormat="1" applyFont="1" applyBorder="1" applyAlignment="1">
      <alignment horizontal="right" vertical="center"/>
    </xf>
    <xf numFmtId="166" fontId="7" fillId="0" borderId="34" xfId="1" applyNumberFormat="1" applyFont="1" applyBorder="1" applyAlignment="1">
      <alignment horizontal="right" vertical="center"/>
    </xf>
    <xf numFmtId="167" fontId="7" fillId="0" borderId="38" xfId="1" applyNumberFormat="1" applyFont="1" applyBorder="1" applyAlignment="1">
      <alignment horizontal="right" vertical="center"/>
    </xf>
    <xf numFmtId="166" fontId="7" fillId="0" borderId="39" xfId="1" applyNumberFormat="1" applyFont="1" applyBorder="1" applyAlignment="1">
      <alignment horizontal="right" vertical="center"/>
    </xf>
    <xf numFmtId="166" fontId="7" fillId="0" borderId="40" xfId="1" applyNumberFormat="1" applyFont="1" applyBorder="1" applyAlignment="1">
      <alignment horizontal="right" vertical="center"/>
    </xf>
    <xf numFmtId="0" fontId="7" fillId="0" borderId="48" xfId="1" applyFont="1" applyBorder="1" applyAlignment="1">
      <alignment horizontal="center"/>
    </xf>
    <xf numFmtId="0" fontId="7" fillId="0" borderId="49" xfId="1" applyFont="1" applyBorder="1" applyAlignment="1">
      <alignment horizontal="center"/>
    </xf>
    <xf numFmtId="0" fontId="7" fillId="0" borderId="29" xfId="1" applyFont="1" applyBorder="1" applyAlignment="1">
      <alignment horizontal="left" vertical="center" wrapText="1"/>
    </xf>
    <xf numFmtId="166" fontId="7" fillId="0" borderId="36" xfId="1" applyNumberFormat="1" applyFont="1" applyBorder="1" applyAlignment="1">
      <alignment horizontal="right" vertical="center"/>
    </xf>
    <xf numFmtId="170" fontId="7" fillId="0" borderId="40" xfId="1" applyNumberFormat="1" applyFont="1" applyBorder="1" applyAlignment="1">
      <alignment horizontal="right" vertical="center"/>
    </xf>
    <xf numFmtId="0" fontId="0" fillId="0" borderId="0" xfId="0" applyFont="1" applyAlignment="1">
      <alignment vertical="top"/>
    </xf>
    <xf numFmtId="0" fontId="10" fillId="0" borderId="0" xfId="0" applyFont="1"/>
    <xf numFmtId="0" fontId="11" fillId="0" borderId="0" xfId="2"/>
    <xf numFmtId="0" fontId="12" fillId="4" borderId="0" xfId="2" applyFont="1" applyFill="1" applyBorder="1" applyAlignment="1" applyProtection="1">
      <alignment horizontal="left" vertical="center"/>
    </xf>
    <xf numFmtId="0" fontId="13" fillId="0" borderId="0" xfId="2" applyFont="1" applyFill="1" applyBorder="1" applyAlignment="1" applyProtection="1">
      <alignment horizontal="left" vertical="center"/>
    </xf>
    <xf numFmtId="0" fontId="12" fillId="4" borderId="0" xfId="2" applyFont="1" applyFill="1" applyBorder="1" applyAlignment="1" applyProtection="1">
      <alignment horizontal="center" vertical="top" wrapText="1"/>
    </xf>
    <xf numFmtId="173" fontId="12" fillId="0" borderId="0" xfId="2" applyNumberFormat="1" applyFont="1" applyFill="1" applyBorder="1" applyAlignment="1" applyProtection="1">
      <alignment horizontal="right" vertical="center"/>
    </xf>
    <xf numFmtId="0" fontId="14" fillId="0" borderId="0" xfId="0" applyFont="1"/>
    <xf numFmtId="174" fontId="12" fillId="0" borderId="0" xfId="2" applyNumberFormat="1" applyFont="1" applyFill="1" applyBorder="1" applyAlignment="1" applyProtection="1">
      <alignment horizontal="right" vertical="center"/>
    </xf>
    <xf numFmtId="1" fontId="12" fillId="0" borderId="0" xfId="2" applyNumberFormat="1" applyFont="1" applyFill="1" applyBorder="1" applyAlignment="1" applyProtection="1">
      <alignment horizontal="right" vertical="center"/>
    </xf>
    <xf numFmtId="175" fontId="12" fillId="0" borderId="0" xfId="2" applyNumberFormat="1" applyFont="1" applyFill="1" applyBorder="1" applyAlignment="1" applyProtection="1">
      <alignment horizontal="right" vertical="center"/>
    </xf>
    <xf numFmtId="0" fontId="0" fillId="0" borderId="0" xfId="0" applyAlignment="1">
      <alignment horizontal="center" vertical="center"/>
    </xf>
    <xf numFmtId="0" fontId="3" fillId="0" borderId="0" xfId="1"/>
    <xf numFmtId="0" fontId="16" fillId="0" borderId="0" xfId="1" applyFont="1"/>
    <xf numFmtId="0" fontId="2" fillId="0" borderId="0" xfId="0" applyFont="1" applyAlignment="1">
      <alignment horizontal="center"/>
    </xf>
    <xf numFmtId="0" fontId="0" fillId="0" borderId="0" xfId="0" applyAlignment="1">
      <alignment horizontal="center"/>
    </xf>
    <xf numFmtId="0" fontId="3" fillId="0" borderId="0" xfId="1"/>
    <xf numFmtId="0" fontId="4" fillId="0" borderId="0" xfId="0" applyFont="1" applyBorder="1" applyAlignment="1"/>
    <xf numFmtId="0" fontId="5" fillId="0" borderId="0" xfId="0" applyFont="1" applyBorder="1" applyAlignment="1"/>
    <xf numFmtId="0" fontId="0" fillId="0" borderId="0" xfId="0"/>
    <xf numFmtId="0" fontId="7" fillId="0" borderId="23" xfId="0" applyFont="1" applyBorder="1" applyAlignment="1">
      <alignment horizontal="center" wrapText="1"/>
    </xf>
    <xf numFmtId="0" fontId="7" fillId="0" borderId="24" xfId="0" applyFont="1" applyBorder="1" applyAlignment="1">
      <alignment horizontal="center" wrapText="1"/>
    </xf>
    <xf numFmtId="0" fontId="7" fillId="0" borderId="25" xfId="0" applyFont="1" applyBorder="1" applyAlignment="1">
      <alignment horizontal="center" wrapText="1"/>
    </xf>
    <xf numFmtId="170" fontId="7" fillId="0" borderId="23" xfId="0" applyNumberFormat="1" applyFont="1" applyBorder="1" applyAlignment="1">
      <alignment horizontal="right" vertical="center"/>
    </xf>
    <xf numFmtId="165" fontId="7" fillId="0" borderId="24" xfId="0" applyNumberFormat="1" applyFont="1" applyBorder="1" applyAlignment="1">
      <alignment horizontal="right" vertical="center"/>
    </xf>
    <xf numFmtId="171" fontId="7" fillId="0" borderId="25" xfId="0" applyNumberFormat="1" applyFont="1" applyBorder="1" applyAlignment="1">
      <alignment horizontal="right" vertical="center"/>
    </xf>
    <xf numFmtId="0" fontId="7" fillId="0" borderId="50" xfId="0" applyFont="1" applyBorder="1" applyAlignment="1">
      <alignment horizontal="left" wrapText="1"/>
    </xf>
    <xf numFmtId="0" fontId="7" fillId="0" borderId="51" xfId="0" applyFont="1" applyBorder="1" applyAlignment="1">
      <alignment horizontal="left" vertical="top" wrapText="1"/>
    </xf>
    <xf numFmtId="170" fontId="7" fillId="0" borderId="27" xfId="0" applyNumberFormat="1" applyFont="1" applyBorder="1" applyAlignment="1">
      <alignment horizontal="right" vertical="center"/>
    </xf>
    <xf numFmtId="165" fontId="7" fillId="0" borderId="28" xfId="0" applyNumberFormat="1" applyFont="1" applyBorder="1" applyAlignment="1">
      <alignment horizontal="right" vertical="center"/>
    </xf>
    <xf numFmtId="170" fontId="7" fillId="0" borderId="28" xfId="0" applyNumberFormat="1" applyFont="1" applyBorder="1" applyAlignment="1">
      <alignment horizontal="right" vertical="center"/>
    </xf>
    <xf numFmtId="171" fontId="7" fillId="0" borderId="29" xfId="0" applyNumberFormat="1" applyFont="1" applyBorder="1" applyAlignment="1">
      <alignment horizontal="right" vertical="center"/>
    </xf>
    <xf numFmtId="0" fontId="7" fillId="0" borderId="52" xfId="0" applyFont="1" applyBorder="1" applyAlignment="1">
      <alignment horizontal="left" vertical="top" wrapText="1"/>
    </xf>
    <xf numFmtId="170" fontId="7" fillId="0" borderId="35" xfId="0" applyNumberFormat="1" applyFont="1" applyBorder="1" applyAlignment="1">
      <alignment horizontal="right" vertical="center"/>
    </xf>
    <xf numFmtId="165" fontId="7" fillId="0" borderId="36" xfId="0" applyNumberFormat="1" applyFont="1" applyBorder="1" applyAlignment="1">
      <alignment horizontal="right" vertical="center"/>
    </xf>
    <xf numFmtId="170" fontId="7" fillId="0" borderId="36" xfId="0" applyNumberFormat="1" applyFont="1" applyBorder="1" applyAlignment="1">
      <alignment horizontal="right" vertical="center"/>
    </xf>
    <xf numFmtId="0" fontId="7" fillId="0" borderId="36" xfId="0" applyFont="1" applyBorder="1" applyAlignment="1">
      <alignment horizontal="left" vertical="center" wrapText="1"/>
    </xf>
    <xf numFmtId="0" fontId="7" fillId="0" borderId="37" xfId="0" applyFont="1" applyBorder="1" applyAlignment="1">
      <alignment horizontal="left" vertical="center" wrapText="1"/>
    </xf>
    <xf numFmtId="0" fontId="7" fillId="0" borderId="53" xfId="0" applyFont="1" applyBorder="1" applyAlignment="1">
      <alignment horizontal="left" vertical="top" wrapText="1"/>
    </xf>
    <xf numFmtId="170" fontId="7" fillId="0" borderId="38" xfId="0" applyNumberFormat="1" applyFont="1" applyBorder="1" applyAlignment="1">
      <alignment horizontal="right" vertical="center"/>
    </xf>
    <xf numFmtId="165" fontId="7" fillId="0" borderId="39" xfId="0" applyNumberFormat="1" applyFont="1" applyBorder="1" applyAlignment="1">
      <alignment horizontal="right" vertical="center"/>
    </xf>
    <xf numFmtId="0" fontId="7" fillId="0" borderId="39" xfId="0" applyFont="1" applyBorder="1" applyAlignment="1">
      <alignment horizontal="left" vertical="center" wrapText="1"/>
    </xf>
    <xf numFmtId="0" fontId="7" fillId="0" borderId="40" xfId="0" applyFont="1" applyBorder="1" applyAlignment="1">
      <alignment horizontal="left" vertical="center" wrapText="1"/>
    </xf>
    <xf numFmtId="0" fontId="7" fillId="0" borderId="48" xfId="0" applyFont="1" applyBorder="1" applyAlignment="1">
      <alignment horizontal="center" wrapText="1"/>
    </xf>
    <xf numFmtId="0" fontId="7" fillId="0" borderId="49" xfId="0" applyFont="1" applyBorder="1" applyAlignment="1">
      <alignment horizontal="center" wrapText="1"/>
    </xf>
    <xf numFmtId="0" fontId="7" fillId="0" borderId="16" xfId="0" applyFont="1" applyBorder="1" applyAlignment="1">
      <alignment horizontal="left" vertical="top"/>
    </xf>
    <xf numFmtId="169" fontId="7" fillId="0" borderId="27" xfId="0" applyNumberFormat="1" applyFont="1" applyBorder="1" applyAlignment="1">
      <alignment horizontal="right" vertical="center"/>
    </xf>
    <xf numFmtId="169" fontId="7" fillId="0" borderId="28" xfId="0" applyNumberFormat="1" applyFont="1" applyBorder="1" applyAlignment="1">
      <alignment horizontal="right" vertical="center"/>
    </xf>
    <xf numFmtId="171" fontId="7" fillId="0" borderId="28" xfId="0" applyNumberFormat="1" applyFont="1" applyBorder="1" applyAlignment="1">
      <alignment horizontal="right" vertical="center"/>
    </xf>
    <xf numFmtId="168" fontId="7" fillId="0" borderId="28" xfId="0" applyNumberFormat="1" applyFont="1" applyBorder="1" applyAlignment="1">
      <alignment horizontal="right" vertical="center"/>
    </xf>
    <xf numFmtId="168" fontId="7" fillId="0" borderId="29" xfId="0" applyNumberFormat="1" applyFont="1" applyBorder="1" applyAlignment="1">
      <alignment horizontal="right" vertical="center"/>
    </xf>
    <xf numFmtId="0" fontId="7" fillId="0" borderId="18" xfId="0" applyFont="1" applyBorder="1" applyAlignment="1">
      <alignment horizontal="left" vertical="top"/>
    </xf>
    <xf numFmtId="169" fontId="7" fillId="0" borderId="35" xfId="0" applyNumberFormat="1" applyFont="1" applyBorder="1" applyAlignment="1">
      <alignment horizontal="right" vertical="center"/>
    </xf>
    <xf numFmtId="169" fontId="7" fillId="0" borderId="36" xfId="0" applyNumberFormat="1" applyFont="1" applyBorder="1" applyAlignment="1">
      <alignment horizontal="right" vertical="center"/>
    </xf>
    <xf numFmtId="171" fontId="7" fillId="0" borderId="36" xfId="0" applyNumberFormat="1" applyFont="1" applyBorder="1" applyAlignment="1">
      <alignment horizontal="right" vertical="center"/>
    </xf>
    <xf numFmtId="168" fontId="7" fillId="0" borderId="36" xfId="0" applyNumberFormat="1" applyFont="1" applyBorder="1" applyAlignment="1">
      <alignment horizontal="right" vertical="center"/>
    </xf>
    <xf numFmtId="168" fontId="7" fillId="0" borderId="37" xfId="0" applyNumberFormat="1" applyFont="1" applyBorder="1" applyAlignment="1">
      <alignment horizontal="right" vertical="center"/>
    </xf>
    <xf numFmtId="0" fontId="7" fillId="0" borderId="31" xfId="0" applyFont="1" applyBorder="1" applyAlignment="1">
      <alignment horizontal="left" vertical="top"/>
    </xf>
    <xf numFmtId="169" fontId="7" fillId="0" borderId="32" xfId="0" applyNumberFormat="1" applyFont="1" applyBorder="1" applyAlignment="1">
      <alignment horizontal="right" vertical="center"/>
    </xf>
    <xf numFmtId="169" fontId="7" fillId="0" borderId="33" xfId="0" applyNumberFormat="1" applyFont="1" applyBorder="1" applyAlignment="1">
      <alignment horizontal="right" vertical="center"/>
    </xf>
    <xf numFmtId="171" fontId="7" fillId="0" borderId="33" xfId="0" applyNumberFormat="1" applyFont="1" applyBorder="1" applyAlignment="1">
      <alignment horizontal="right" vertical="center"/>
    </xf>
    <xf numFmtId="168" fontId="7" fillId="0" borderId="33" xfId="0" applyNumberFormat="1" applyFont="1" applyBorder="1" applyAlignment="1">
      <alignment horizontal="right" vertical="center"/>
    </xf>
    <xf numFmtId="168" fontId="7" fillId="0" borderId="34" xfId="0" applyNumberFormat="1" applyFont="1" applyBorder="1" applyAlignment="1">
      <alignment horizontal="right" vertical="center"/>
    </xf>
    <xf numFmtId="0" fontId="7" fillId="0" borderId="35" xfId="0" applyFont="1" applyBorder="1" applyAlignment="1">
      <alignment horizontal="right" vertical="center"/>
    </xf>
    <xf numFmtId="0" fontId="7" fillId="0" borderId="32" xfId="0" applyFont="1" applyBorder="1" applyAlignment="1">
      <alignment horizontal="right" vertical="center"/>
    </xf>
    <xf numFmtId="0" fontId="7" fillId="0" borderId="20" xfId="0" applyFont="1" applyBorder="1" applyAlignment="1">
      <alignment horizontal="left" vertical="top"/>
    </xf>
    <xf numFmtId="0" fontId="7" fillId="0" borderId="38" xfId="0" applyFont="1" applyBorder="1" applyAlignment="1">
      <alignment horizontal="right" vertical="center"/>
    </xf>
    <xf numFmtId="169" fontId="7" fillId="0" borderId="39" xfId="0" applyNumberFormat="1" applyFont="1" applyBorder="1" applyAlignment="1">
      <alignment horizontal="right" vertical="center"/>
    </xf>
    <xf numFmtId="171" fontId="7" fillId="0" borderId="39" xfId="0" applyNumberFormat="1" applyFont="1" applyBorder="1" applyAlignment="1">
      <alignment horizontal="right" vertical="center"/>
    </xf>
    <xf numFmtId="168" fontId="7" fillId="0" borderId="39" xfId="0" applyNumberFormat="1" applyFont="1" applyBorder="1" applyAlignment="1">
      <alignment horizontal="right" vertical="center"/>
    </xf>
    <xf numFmtId="168" fontId="7" fillId="0" borderId="40" xfId="0" applyNumberFormat="1" applyFont="1" applyBorder="1" applyAlignment="1">
      <alignment horizontal="right" vertical="center"/>
    </xf>
    <xf numFmtId="0" fontId="7" fillId="0" borderId="43" xfId="0" applyFont="1" applyBorder="1" applyAlignment="1">
      <alignment horizontal="center" wrapText="1"/>
    </xf>
    <xf numFmtId="0" fontId="7" fillId="0" borderId="49" xfId="0" applyFont="1" applyBorder="1" applyAlignment="1">
      <alignment horizontal="center"/>
    </xf>
    <xf numFmtId="165" fontId="7" fillId="0" borderId="27" xfId="0" applyNumberFormat="1" applyFont="1" applyBorder="1" applyAlignment="1">
      <alignment horizontal="right" vertical="center"/>
    </xf>
    <xf numFmtId="165" fontId="7" fillId="0" borderId="35" xfId="0" applyNumberFormat="1" applyFont="1" applyBorder="1" applyAlignment="1">
      <alignment horizontal="right" vertical="center"/>
    </xf>
    <xf numFmtId="165" fontId="7" fillId="0" borderId="32" xfId="0" applyNumberFormat="1" applyFont="1" applyBorder="1" applyAlignment="1">
      <alignment horizontal="right" vertical="center"/>
    </xf>
    <xf numFmtId="0" fontId="7" fillId="0" borderId="20" xfId="0" applyFont="1" applyBorder="1" applyAlignment="1">
      <alignment horizontal="left" vertical="top" wrapText="1"/>
    </xf>
    <xf numFmtId="0" fontId="7" fillId="0" borderId="38" xfId="0" applyFont="1" applyBorder="1" applyAlignment="1">
      <alignment horizontal="left" vertical="center" wrapText="1"/>
    </xf>
    <xf numFmtId="171" fontId="7" fillId="0" borderId="40" xfId="0" applyNumberFormat="1" applyFont="1" applyBorder="1" applyAlignment="1">
      <alignment horizontal="right" vertical="center"/>
    </xf>
    <xf numFmtId="172" fontId="7" fillId="0" borderId="28" xfId="0" applyNumberFormat="1" applyFont="1" applyBorder="1" applyAlignment="1">
      <alignment horizontal="right" vertical="center"/>
    </xf>
    <xf numFmtId="172" fontId="7" fillId="0" borderId="29" xfId="0" applyNumberFormat="1" applyFont="1" applyBorder="1" applyAlignment="1">
      <alignment horizontal="right" vertical="center"/>
    </xf>
    <xf numFmtId="165" fontId="7" fillId="0" borderId="38" xfId="0" applyNumberFormat="1" applyFont="1" applyBorder="1" applyAlignment="1">
      <alignment horizontal="right" vertical="center"/>
    </xf>
    <xf numFmtId="172" fontId="7" fillId="0" borderId="39" xfId="0" applyNumberFormat="1" applyFont="1" applyBorder="1" applyAlignment="1">
      <alignment horizontal="right" vertical="center"/>
    </xf>
    <xf numFmtId="172" fontId="7" fillId="0" borderId="40" xfId="0" applyNumberFormat="1" applyFont="1" applyBorder="1" applyAlignment="1">
      <alignment horizontal="right" vertical="center"/>
    </xf>
    <xf numFmtId="172" fontId="7" fillId="0" borderId="37" xfId="0" applyNumberFormat="1" applyFont="1" applyBorder="1" applyAlignment="1">
      <alignment horizontal="right" vertical="center"/>
    </xf>
    <xf numFmtId="0" fontId="7" fillId="0" borderId="50" xfId="0" applyFont="1" applyBorder="1" applyAlignment="1">
      <alignment horizontal="center" wrapText="1"/>
    </xf>
    <xf numFmtId="170" fontId="7" fillId="0" borderId="51" xfId="0" applyNumberFormat="1" applyFont="1" applyBorder="1" applyAlignment="1">
      <alignment horizontal="right" vertical="center"/>
    </xf>
    <xf numFmtId="165" fontId="7" fillId="0" borderId="52" xfId="0" applyNumberFormat="1" applyFont="1" applyBorder="1" applyAlignment="1">
      <alignment horizontal="right" vertical="center"/>
    </xf>
    <xf numFmtId="171" fontId="7" fillId="0" borderId="53" xfId="0" applyNumberFormat="1" applyFont="1" applyBorder="1" applyAlignment="1">
      <alignment horizontal="right" vertical="center"/>
    </xf>
    <xf numFmtId="0" fontId="7" fillId="0" borderId="47" xfId="0" applyFont="1" applyBorder="1" applyAlignment="1">
      <alignment horizontal="center"/>
    </xf>
    <xf numFmtId="0" fontId="7" fillId="0" borderId="48" xfId="0" applyFont="1" applyBorder="1" applyAlignment="1">
      <alignment horizontal="center"/>
    </xf>
    <xf numFmtId="0" fontId="7" fillId="0" borderId="16" xfId="0" applyFont="1" applyBorder="1" applyAlignment="1">
      <alignment horizontal="left" vertical="top" wrapText="1"/>
    </xf>
    <xf numFmtId="165" fontId="7" fillId="0" borderId="29" xfId="0" applyNumberFormat="1" applyFont="1" applyBorder="1" applyAlignment="1">
      <alignment horizontal="right" vertical="center"/>
    </xf>
    <xf numFmtId="165" fontId="7" fillId="0" borderId="40" xfId="0" applyNumberFormat="1" applyFont="1" applyBorder="1" applyAlignment="1">
      <alignment horizontal="right" vertical="center"/>
    </xf>
    <xf numFmtId="165" fontId="7" fillId="0" borderId="51" xfId="0" applyNumberFormat="1" applyFont="1" applyBorder="1" applyAlignment="1">
      <alignment horizontal="right" vertical="center"/>
    </xf>
    <xf numFmtId="168" fontId="7" fillId="0" borderId="52" xfId="0" applyNumberFormat="1" applyFont="1" applyBorder="1" applyAlignment="1">
      <alignment horizontal="right" vertical="center"/>
    </xf>
    <xf numFmtId="0" fontId="7" fillId="0" borderId="58" xfId="0" applyFont="1" applyBorder="1" applyAlignment="1">
      <alignment horizontal="left" vertical="top" wrapText="1"/>
    </xf>
    <xf numFmtId="0" fontId="7" fillId="0" borderId="58" xfId="0" applyFont="1" applyBorder="1" applyAlignment="1">
      <alignment horizontal="right" vertical="center"/>
    </xf>
    <xf numFmtId="0" fontId="0" fillId="0" borderId="0" xfId="0"/>
    <xf numFmtId="0" fontId="18" fillId="0" borderId="0" xfId="0" applyFont="1" applyBorder="1" applyAlignment="1"/>
    <xf numFmtId="0" fontId="19" fillId="0" borderId="0" xfId="0" applyFont="1" applyBorder="1" applyAlignment="1"/>
    <xf numFmtId="0" fontId="20" fillId="0" borderId="50" xfId="0" applyFont="1" applyBorder="1" applyAlignment="1">
      <alignment horizontal="left" wrapText="1"/>
    </xf>
    <xf numFmtId="0" fontId="20" fillId="0" borderId="23" xfId="0" applyFont="1" applyBorder="1" applyAlignment="1">
      <alignment horizontal="center" wrapText="1"/>
    </xf>
    <xf numFmtId="0" fontId="20" fillId="0" borderId="24" xfId="0" applyFont="1" applyBorder="1" applyAlignment="1">
      <alignment horizontal="center" wrapText="1"/>
    </xf>
    <xf numFmtId="0" fontId="20" fillId="0" borderId="25" xfId="0" applyFont="1" applyBorder="1" applyAlignment="1">
      <alignment horizontal="center" wrapText="1"/>
    </xf>
    <xf numFmtId="0" fontId="20" fillId="0" borderId="51" xfId="0" applyFont="1" applyBorder="1" applyAlignment="1">
      <alignment horizontal="left" vertical="top" wrapText="1"/>
    </xf>
    <xf numFmtId="171" fontId="20" fillId="0" borderId="27" xfId="0" applyNumberFormat="1" applyFont="1" applyBorder="1" applyAlignment="1">
      <alignment horizontal="right" vertical="center"/>
    </xf>
    <xf numFmtId="165" fontId="20" fillId="0" borderId="28" xfId="0" applyNumberFormat="1" applyFont="1" applyBorder="1" applyAlignment="1">
      <alignment horizontal="right" vertical="center"/>
    </xf>
    <xf numFmtId="171" fontId="20" fillId="0" borderId="29" xfId="0" applyNumberFormat="1" applyFont="1" applyBorder="1" applyAlignment="1">
      <alignment horizontal="right" vertical="center"/>
    </xf>
    <xf numFmtId="0" fontId="20" fillId="0" borderId="53" xfId="0" applyFont="1" applyBorder="1" applyAlignment="1">
      <alignment horizontal="left" vertical="top" wrapText="1"/>
    </xf>
    <xf numFmtId="171" fontId="20" fillId="0" borderId="38" xfId="0" applyNumberFormat="1" applyFont="1" applyBorder="1" applyAlignment="1">
      <alignment horizontal="right" vertical="center"/>
    </xf>
    <xf numFmtId="165" fontId="20" fillId="0" borderId="39" xfId="0" applyNumberFormat="1" applyFont="1" applyBorder="1" applyAlignment="1">
      <alignment horizontal="right" vertical="center"/>
    </xf>
    <xf numFmtId="171" fontId="20" fillId="0" borderId="40" xfId="0" applyNumberFormat="1" applyFont="1" applyBorder="1" applyAlignment="1">
      <alignment horizontal="right" vertical="center"/>
    </xf>
    <xf numFmtId="0" fontId="20" fillId="0" borderId="16" xfId="0" applyFont="1" applyBorder="1" applyAlignment="1">
      <alignment horizontal="left" vertical="top" wrapText="1"/>
    </xf>
    <xf numFmtId="170" fontId="20" fillId="0" borderId="27" xfId="0" applyNumberFormat="1" applyFont="1" applyBorder="1" applyAlignment="1">
      <alignment horizontal="right" vertical="center"/>
    </xf>
    <xf numFmtId="171" fontId="20" fillId="0" borderId="28" xfId="0" applyNumberFormat="1" applyFont="1" applyBorder="1" applyAlignment="1">
      <alignment horizontal="right" vertical="center"/>
    </xf>
    <xf numFmtId="170" fontId="20" fillId="0" borderId="28" xfId="0" applyNumberFormat="1" applyFont="1" applyBorder="1" applyAlignment="1">
      <alignment horizontal="right" vertical="center"/>
    </xf>
    <xf numFmtId="0" fontId="20" fillId="0" borderId="18" xfId="0" applyFont="1" applyBorder="1" applyAlignment="1">
      <alignment horizontal="left" vertical="top" wrapText="1"/>
    </xf>
    <xf numFmtId="170" fontId="20" fillId="0" borderId="35" xfId="0" applyNumberFormat="1" applyFont="1" applyBorder="1" applyAlignment="1">
      <alignment horizontal="right" vertical="center"/>
    </xf>
    <xf numFmtId="165" fontId="20" fillId="0" borderId="36" xfId="0" applyNumberFormat="1" applyFont="1" applyBorder="1" applyAlignment="1">
      <alignment horizontal="right" vertical="center"/>
    </xf>
    <xf numFmtId="171" fontId="20" fillId="0" borderId="36" xfId="0" applyNumberFormat="1" applyFont="1" applyBorder="1" applyAlignment="1">
      <alignment horizontal="right" vertical="center"/>
    </xf>
    <xf numFmtId="0" fontId="20" fillId="0" borderId="36" xfId="0" applyFont="1" applyBorder="1" applyAlignment="1">
      <alignment horizontal="left" vertical="center" wrapText="1"/>
    </xf>
    <xf numFmtId="0" fontId="20" fillId="0" borderId="37" xfId="0" applyFont="1" applyBorder="1" applyAlignment="1">
      <alignment horizontal="left" vertical="center" wrapText="1"/>
    </xf>
    <xf numFmtId="0" fontId="20" fillId="0" borderId="31" xfId="0" applyFont="1" applyBorder="1" applyAlignment="1">
      <alignment horizontal="left" vertical="top" wrapText="1"/>
    </xf>
    <xf numFmtId="170" fontId="20" fillId="0" borderId="32" xfId="0" applyNumberFormat="1" applyFont="1" applyBorder="1" applyAlignment="1">
      <alignment horizontal="right" vertical="center"/>
    </xf>
    <xf numFmtId="165" fontId="20" fillId="0" borderId="33" xfId="0" applyNumberFormat="1" applyFont="1" applyBorder="1" applyAlignment="1">
      <alignment horizontal="right" vertical="center"/>
    </xf>
    <xf numFmtId="0" fontId="20" fillId="0" borderId="33" xfId="0" applyFont="1" applyBorder="1" applyAlignment="1">
      <alignment horizontal="left" vertical="center" wrapText="1"/>
    </xf>
    <xf numFmtId="0" fontId="20" fillId="0" borderId="34" xfId="0" applyFont="1" applyBorder="1" applyAlignment="1">
      <alignment horizontal="left" vertical="center" wrapText="1"/>
    </xf>
    <xf numFmtId="170" fontId="20" fillId="0" borderId="36" xfId="0" applyNumberFormat="1" applyFont="1" applyBorder="1" applyAlignment="1">
      <alignment horizontal="right" vertical="center"/>
    </xf>
    <xf numFmtId="171" fontId="20" fillId="0" borderId="37" xfId="0" applyNumberFormat="1" applyFont="1" applyBorder="1" applyAlignment="1">
      <alignment horizontal="right" vertical="center"/>
    </xf>
    <xf numFmtId="0" fontId="20" fillId="0" borderId="20" xfId="0" applyFont="1" applyBorder="1" applyAlignment="1">
      <alignment horizontal="left" vertical="top" wrapText="1"/>
    </xf>
    <xf numFmtId="170" fontId="20" fillId="0" borderId="38" xfId="0" applyNumberFormat="1" applyFont="1" applyBorder="1" applyAlignment="1">
      <alignment horizontal="right" vertical="center"/>
    </xf>
    <xf numFmtId="0" fontId="20" fillId="0" borderId="39" xfId="0" applyFont="1" applyBorder="1" applyAlignment="1">
      <alignment horizontal="left" vertical="center" wrapText="1"/>
    </xf>
    <xf numFmtId="0" fontId="20" fillId="0" borderId="40" xfId="0" applyFont="1" applyBorder="1" applyAlignment="1">
      <alignment horizontal="left" vertical="center" wrapText="1"/>
    </xf>
    <xf numFmtId="0" fontId="20" fillId="0" borderId="48" xfId="0" applyFont="1" applyBorder="1" applyAlignment="1">
      <alignment horizontal="center" wrapText="1"/>
    </xf>
    <xf numFmtId="0" fontId="20" fillId="0" borderId="49" xfId="0" applyFont="1" applyBorder="1" applyAlignment="1">
      <alignment horizontal="center" wrapText="1"/>
    </xf>
    <xf numFmtId="0" fontId="20" fillId="0" borderId="16" xfId="0" applyFont="1" applyBorder="1" applyAlignment="1">
      <alignment horizontal="left" vertical="top"/>
    </xf>
    <xf numFmtId="167" fontId="20" fillId="0" borderId="27" xfId="0" applyNumberFormat="1" applyFont="1" applyBorder="1" applyAlignment="1">
      <alignment horizontal="right" vertical="center"/>
    </xf>
    <xf numFmtId="167" fontId="20" fillId="0" borderId="28" xfId="0" applyNumberFormat="1" applyFont="1" applyBorder="1" applyAlignment="1">
      <alignment horizontal="right" vertical="center"/>
    </xf>
    <xf numFmtId="166" fontId="20" fillId="0" borderId="28" xfId="0" applyNumberFormat="1" applyFont="1" applyBorder="1" applyAlignment="1">
      <alignment horizontal="right" vertical="center"/>
    </xf>
    <xf numFmtId="166" fontId="20" fillId="0" borderId="29" xfId="0" applyNumberFormat="1" applyFont="1" applyBorder="1" applyAlignment="1">
      <alignment horizontal="right" vertical="center"/>
    </xf>
    <xf numFmtId="0" fontId="20" fillId="0" borderId="31" xfId="0" applyFont="1" applyBorder="1" applyAlignment="1">
      <alignment horizontal="left" vertical="top"/>
    </xf>
    <xf numFmtId="167" fontId="20" fillId="0" borderId="32" xfId="0" applyNumberFormat="1" applyFont="1" applyBorder="1" applyAlignment="1">
      <alignment horizontal="right" vertical="center"/>
    </xf>
    <xf numFmtId="167" fontId="20" fillId="0" borderId="33" xfId="0" applyNumberFormat="1" applyFont="1" applyBorder="1" applyAlignment="1">
      <alignment horizontal="right" vertical="center"/>
    </xf>
    <xf numFmtId="171" fontId="20" fillId="0" borderId="33" xfId="0" applyNumberFormat="1" applyFont="1" applyBorder="1" applyAlignment="1">
      <alignment horizontal="right" vertical="center"/>
    </xf>
    <xf numFmtId="166" fontId="20" fillId="0" borderId="33" xfId="0" applyNumberFormat="1" applyFont="1" applyBorder="1" applyAlignment="1">
      <alignment horizontal="right" vertical="center"/>
    </xf>
    <xf numFmtId="168" fontId="20" fillId="0" borderId="34" xfId="0" applyNumberFormat="1" applyFont="1" applyBorder="1" applyAlignment="1">
      <alignment horizontal="right" vertical="center"/>
    </xf>
    <xf numFmtId="0" fontId="20" fillId="0" borderId="18" xfId="0" applyFont="1" applyBorder="1" applyAlignment="1">
      <alignment horizontal="left" vertical="top"/>
    </xf>
    <xf numFmtId="167" fontId="20" fillId="0" borderId="35" xfId="0" applyNumberFormat="1" applyFont="1" applyBorder="1" applyAlignment="1">
      <alignment horizontal="right" vertical="center"/>
    </xf>
    <xf numFmtId="167" fontId="20" fillId="0" borderId="36" xfId="0" applyNumberFormat="1" applyFont="1" applyBorder="1" applyAlignment="1">
      <alignment horizontal="right" vertical="center"/>
    </xf>
    <xf numFmtId="166" fontId="20" fillId="0" borderId="36" xfId="0" applyNumberFormat="1" applyFont="1" applyBorder="1" applyAlignment="1">
      <alignment horizontal="right" vertical="center"/>
    </xf>
    <xf numFmtId="166" fontId="20" fillId="0" borderId="37" xfId="0" applyNumberFormat="1" applyFont="1" applyBorder="1" applyAlignment="1">
      <alignment horizontal="right" vertical="center"/>
    </xf>
    <xf numFmtId="168" fontId="20" fillId="0" borderId="37" xfId="0" applyNumberFormat="1" applyFont="1" applyBorder="1" applyAlignment="1">
      <alignment horizontal="right" vertical="center"/>
    </xf>
    <xf numFmtId="168" fontId="20" fillId="0" borderId="36" xfId="0" applyNumberFormat="1" applyFont="1" applyBorder="1" applyAlignment="1">
      <alignment horizontal="right" vertical="center"/>
    </xf>
    <xf numFmtId="166" fontId="20" fillId="0" borderId="34" xfId="0" applyNumberFormat="1" applyFont="1" applyBorder="1" applyAlignment="1">
      <alignment horizontal="right" vertical="center"/>
    </xf>
    <xf numFmtId="0" fontId="20" fillId="0" borderId="32" xfId="0" applyFont="1" applyBorder="1" applyAlignment="1">
      <alignment horizontal="right" vertical="center"/>
    </xf>
    <xf numFmtId="168" fontId="20" fillId="0" borderId="33" xfId="0" applyNumberFormat="1" applyFont="1" applyBorder="1" applyAlignment="1">
      <alignment horizontal="right" vertical="center"/>
    </xf>
    <xf numFmtId="0" fontId="20" fillId="0" borderId="35" xfId="0" applyFont="1" applyBorder="1" applyAlignment="1">
      <alignment horizontal="right" vertical="center"/>
    </xf>
    <xf numFmtId="169" fontId="20" fillId="0" borderId="35" xfId="0" applyNumberFormat="1" applyFont="1" applyBorder="1" applyAlignment="1">
      <alignment horizontal="right" vertical="center"/>
    </xf>
    <xf numFmtId="169" fontId="20" fillId="0" borderId="36" xfId="0" applyNumberFormat="1" applyFont="1" applyBorder="1" applyAlignment="1">
      <alignment horizontal="right" vertical="center"/>
    </xf>
    <xf numFmtId="169" fontId="20" fillId="0" borderId="32" xfId="0" applyNumberFormat="1" applyFont="1" applyBorder="1" applyAlignment="1">
      <alignment horizontal="right" vertical="center"/>
    </xf>
    <xf numFmtId="169" fontId="20" fillId="0" borderId="33" xfId="0" applyNumberFormat="1" applyFont="1" applyBorder="1" applyAlignment="1">
      <alignment horizontal="right" vertical="center"/>
    </xf>
    <xf numFmtId="0" fontId="20" fillId="0" borderId="20" xfId="0" applyFont="1" applyBorder="1" applyAlignment="1">
      <alignment horizontal="left" vertical="top"/>
    </xf>
    <xf numFmtId="0" fontId="20" fillId="0" borderId="38" xfId="0" applyFont="1" applyBorder="1" applyAlignment="1">
      <alignment horizontal="right" vertical="center"/>
    </xf>
    <xf numFmtId="169" fontId="20" fillId="0" borderId="39" xfId="0" applyNumberFormat="1" applyFont="1" applyBorder="1" applyAlignment="1">
      <alignment horizontal="right" vertical="center"/>
    </xf>
    <xf numFmtId="171" fontId="20" fillId="0" borderId="39" xfId="0" applyNumberFormat="1" applyFont="1" applyBorder="1" applyAlignment="1">
      <alignment horizontal="right" vertical="center"/>
    </xf>
    <xf numFmtId="168" fontId="20" fillId="0" borderId="39" xfId="0" applyNumberFormat="1" applyFont="1" applyBorder="1" applyAlignment="1">
      <alignment horizontal="right" vertical="center"/>
    </xf>
    <xf numFmtId="166" fontId="20" fillId="0" borderId="40" xfId="0" applyNumberFormat="1" applyFont="1" applyBorder="1" applyAlignment="1">
      <alignment horizontal="right" vertical="center"/>
    </xf>
    <xf numFmtId="0" fontId="20" fillId="0" borderId="48" xfId="0" applyFont="1" applyBorder="1" applyAlignment="1">
      <alignment horizontal="center"/>
    </xf>
    <xf numFmtId="0" fontId="20" fillId="0" borderId="49" xfId="0" applyFont="1" applyBorder="1" applyAlignment="1">
      <alignment horizontal="center"/>
    </xf>
    <xf numFmtId="165" fontId="20" fillId="0" borderId="27" xfId="0" applyNumberFormat="1" applyFont="1" applyBorder="1" applyAlignment="1">
      <alignment horizontal="right" vertical="center"/>
    </xf>
    <xf numFmtId="168" fontId="20" fillId="0" borderId="28" xfId="0" applyNumberFormat="1" applyFont="1" applyBorder="1" applyAlignment="1">
      <alignment horizontal="right" vertical="center"/>
    </xf>
    <xf numFmtId="0" fontId="20" fillId="0" borderId="29" xfId="0" applyFont="1" applyBorder="1" applyAlignment="1">
      <alignment horizontal="left" vertical="center" wrapText="1"/>
    </xf>
    <xf numFmtId="165" fontId="20" fillId="0" borderId="32" xfId="0" applyNumberFormat="1" applyFont="1" applyBorder="1" applyAlignment="1">
      <alignment horizontal="right" vertical="center"/>
    </xf>
    <xf numFmtId="165" fontId="20" fillId="0" borderId="35" xfId="0" applyNumberFormat="1" applyFont="1" applyBorder="1" applyAlignment="1">
      <alignment horizontal="right" vertical="center"/>
    </xf>
    <xf numFmtId="0" fontId="20" fillId="0" borderId="38" xfId="0" applyFont="1" applyBorder="1" applyAlignment="1">
      <alignment horizontal="left" vertical="center" wrapText="1"/>
    </xf>
    <xf numFmtId="0" fontId="22" fillId="0" borderId="0" xfId="1" applyFont="1"/>
    <xf numFmtId="0" fontId="23" fillId="0" borderId="0" xfId="0" applyFont="1"/>
    <xf numFmtId="0" fontId="24" fillId="0" borderId="0" xfId="0" applyFont="1" applyBorder="1" applyAlignment="1"/>
    <xf numFmtId="0" fontId="25" fillId="0" borderId="0" xfId="0" applyFont="1"/>
    <xf numFmtId="0" fontId="26" fillId="0" borderId="0" xfId="0" applyFont="1"/>
    <xf numFmtId="0" fontId="0" fillId="0" borderId="0" xfId="0"/>
    <xf numFmtId="2" fontId="0" fillId="0" borderId="0" xfId="0" applyNumberFormat="1" applyFont="1" applyBorder="1"/>
    <xf numFmtId="2" fontId="0" fillId="0" borderId="0" xfId="0" applyNumberFormat="1" applyFill="1" applyBorder="1"/>
    <xf numFmtId="2" fontId="0" fillId="5" borderId="0" xfId="0" applyNumberFormat="1" applyFont="1" applyFill="1" applyBorder="1"/>
    <xf numFmtId="2" fontId="0" fillId="5" borderId="0" xfId="0" applyNumberFormat="1" applyFill="1" applyBorder="1"/>
    <xf numFmtId="0" fontId="0" fillId="0" borderId="0" xfId="0" applyFill="1" applyBorder="1"/>
    <xf numFmtId="2" fontId="27" fillId="5" borderId="0" xfId="0" applyNumberFormat="1" applyFont="1" applyFill="1" applyBorder="1"/>
    <xf numFmtId="0" fontId="0" fillId="0" borderId="10" xfId="0" applyFill="1" applyBorder="1"/>
    <xf numFmtId="2" fontId="0" fillId="0" borderId="10" xfId="0" applyNumberFormat="1" applyBorder="1"/>
    <xf numFmtId="2" fontId="0" fillId="5" borderId="11" xfId="0" applyNumberFormat="1" applyFill="1" applyBorder="1"/>
    <xf numFmtId="0" fontId="0" fillId="5" borderId="0" xfId="0" applyFill="1" applyBorder="1"/>
    <xf numFmtId="0" fontId="0" fillId="5" borderId="11" xfId="0" applyFill="1" applyBorder="1"/>
    <xf numFmtId="2" fontId="0" fillId="0" borderId="5" xfId="0" applyNumberFormat="1" applyFont="1" applyBorder="1"/>
    <xf numFmtId="2" fontId="0" fillId="0" borderId="5" xfId="0" applyNumberFormat="1" applyFill="1" applyBorder="1"/>
    <xf numFmtId="0" fontId="7" fillId="0" borderId="43" xfId="0" applyFont="1" applyBorder="1" applyAlignment="1">
      <alignment horizontal="center" wrapText="1"/>
    </xf>
    <xf numFmtId="0" fontId="0" fillId="0" borderId="0" xfId="0"/>
    <xf numFmtId="0" fontId="7" fillId="0" borderId="48" xfId="0" applyFont="1" applyBorder="1" applyAlignment="1">
      <alignment horizontal="center" wrapText="1"/>
    </xf>
    <xf numFmtId="0" fontId="0" fillId="0" borderId="0" xfId="0" applyFont="1"/>
    <xf numFmtId="0" fontId="11" fillId="0" borderId="0" xfId="1" applyFont="1"/>
    <xf numFmtId="171" fontId="7" fillId="0" borderId="27" xfId="0" applyNumberFormat="1" applyFont="1" applyBorder="1" applyAlignment="1">
      <alignment horizontal="right" vertical="center"/>
    </xf>
    <xf numFmtId="171" fontId="7" fillId="0" borderId="37" xfId="0" applyNumberFormat="1" applyFont="1" applyBorder="1" applyAlignment="1">
      <alignment horizontal="right" vertical="center"/>
    </xf>
    <xf numFmtId="171" fontId="7" fillId="0" borderId="35" xfId="0" applyNumberFormat="1" applyFont="1" applyBorder="1" applyAlignment="1">
      <alignment horizontal="right" vertical="center"/>
    </xf>
    <xf numFmtId="0" fontId="7" fillId="0" borderId="18" xfId="0" applyFont="1" applyBorder="1" applyAlignment="1">
      <alignment horizontal="left" vertical="top" wrapText="1"/>
    </xf>
    <xf numFmtId="0" fontId="7" fillId="0" borderId="31" xfId="0" applyFont="1" applyBorder="1" applyAlignment="1">
      <alignment horizontal="left" vertical="top" wrapText="1"/>
    </xf>
    <xf numFmtId="170" fontId="7" fillId="0" borderId="32" xfId="0" applyNumberFormat="1" applyFont="1" applyBorder="1" applyAlignment="1">
      <alignment horizontal="right" vertical="center"/>
    </xf>
    <xf numFmtId="165" fontId="7" fillId="0" borderId="33" xfId="0" applyNumberFormat="1" applyFont="1" applyBorder="1" applyAlignment="1">
      <alignment horizontal="right" vertical="center"/>
    </xf>
    <xf numFmtId="0" fontId="7" fillId="0" borderId="33" xfId="0" applyFont="1" applyBorder="1" applyAlignment="1">
      <alignment horizontal="left" vertical="center" wrapText="1"/>
    </xf>
    <xf numFmtId="0" fontId="7" fillId="0" borderId="34" xfId="0" applyFont="1" applyBorder="1" applyAlignment="1">
      <alignment horizontal="left" vertical="center" wrapText="1"/>
    </xf>
    <xf numFmtId="171" fontId="7" fillId="0" borderId="32" xfId="0" applyNumberFormat="1" applyFont="1" applyBorder="1" applyAlignment="1">
      <alignment horizontal="right" vertical="center"/>
    </xf>
    <xf numFmtId="167" fontId="7" fillId="0" borderId="27" xfId="0" applyNumberFormat="1" applyFont="1" applyBorder="1" applyAlignment="1">
      <alignment horizontal="right" vertical="center"/>
    </xf>
    <xf numFmtId="167" fontId="7" fillId="0" borderId="28" xfId="0" applyNumberFormat="1" applyFont="1" applyBorder="1" applyAlignment="1">
      <alignment horizontal="right" vertical="center"/>
    </xf>
    <xf numFmtId="166" fontId="7" fillId="0" borderId="28" xfId="0" applyNumberFormat="1" applyFont="1" applyBorder="1" applyAlignment="1">
      <alignment horizontal="right" vertical="center"/>
    </xf>
    <xf numFmtId="166" fontId="7" fillId="0" borderId="29" xfId="0" applyNumberFormat="1" applyFont="1" applyBorder="1" applyAlignment="1">
      <alignment horizontal="right" vertical="center"/>
    </xf>
    <xf numFmtId="167" fontId="7" fillId="0" borderId="32" xfId="0" applyNumberFormat="1" applyFont="1" applyBorder="1" applyAlignment="1">
      <alignment horizontal="right" vertical="center"/>
    </xf>
    <xf numFmtId="167" fontId="7" fillId="0" borderId="33" xfId="0" applyNumberFormat="1" applyFont="1" applyBorder="1" applyAlignment="1">
      <alignment horizontal="right" vertical="center"/>
    </xf>
    <xf numFmtId="166" fontId="7" fillId="0" borderId="33" xfId="0" applyNumberFormat="1" applyFont="1" applyBorder="1" applyAlignment="1">
      <alignment horizontal="right" vertical="center"/>
    </xf>
    <xf numFmtId="166" fontId="7" fillId="0" borderId="34" xfId="0" applyNumberFormat="1" applyFont="1" applyBorder="1" applyAlignment="1">
      <alignment horizontal="right" vertical="center"/>
    </xf>
    <xf numFmtId="167" fontId="7" fillId="0" borderId="35" xfId="0" applyNumberFormat="1" applyFont="1" applyBorder="1" applyAlignment="1">
      <alignment horizontal="right" vertical="center"/>
    </xf>
    <xf numFmtId="167" fontId="7" fillId="0" borderId="36" xfId="0" applyNumberFormat="1" applyFont="1" applyBorder="1" applyAlignment="1">
      <alignment horizontal="right" vertical="center"/>
    </xf>
    <xf numFmtId="166" fontId="7" fillId="0" borderId="36" xfId="0" applyNumberFormat="1" applyFont="1" applyBorder="1" applyAlignment="1">
      <alignment horizontal="right" vertical="center"/>
    </xf>
    <xf numFmtId="166" fontId="7" fillId="0" borderId="37" xfId="0" applyNumberFormat="1" applyFont="1" applyBorder="1" applyAlignment="1">
      <alignment horizontal="right" vertical="center"/>
    </xf>
    <xf numFmtId="167" fontId="7" fillId="0" borderId="38" xfId="0" applyNumberFormat="1" applyFont="1" applyBorder="1" applyAlignment="1">
      <alignment horizontal="right" vertical="center"/>
    </xf>
    <xf numFmtId="167" fontId="7" fillId="0" borderId="39" xfId="0" applyNumberFormat="1" applyFont="1" applyBorder="1" applyAlignment="1">
      <alignment horizontal="right" vertical="center"/>
    </xf>
    <xf numFmtId="166" fontId="7" fillId="0" borderId="39" xfId="0" applyNumberFormat="1" applyFont="1" applyBorder="1" applyAlignment="1">
      <alignment horizontal="right" vertical="center"/>
    </xf>
    <xf numFmtId="166" fontId="7" fillId="0" borderId="40" xfId="0" applyNumberFormat="1" applyFont="1" applyBorder="1" applyAlignment="1">
      <alignment horizontal="right" vertical="center"/>
    </xf>
    <xf numFmtId="0" fontId="7" fillId="0" borderId="29" xfId="0" applyFont="1" applyBorder="1" applyAlignment="1">
      <alignment horizontal="left" vertical="center" wrapText="1"/>
    </xf>
    <xf numFmtId="176" fontId="7" fillId="0" borderId="28" xfId="0" applyNumberFormat="1" applyFont="1" applyBorder="1" applyAlignment="1">
      <alignment horizontal="right" vertical="center"/>
    </xf>
    <xf numFmtId="172" fontId="7" fillId="0" borderId="36" xfId="0" applyNumberFormat="1" applyFont="1" applyBorder="1" applyAlignment="1">
      <alignment horizontal="right" vertical="center"/>
    </xf>
    <xf numFmtId="176" fontId="7" fillId="0" borderId="37" xfId="0" applyNumberFormat="1" applyFont="1" applyBorder="1" applyAlignment="1">
      <alignment horizontal="right" vertical="center"/>
    </xf>
    <xf numFmtId="172" fontId="7" fillId="0" borderId="34" xfId="0" applyNumberFormat="1" applyFont="1" applyBorder="1" applyAlignment="1">
      <alignment horizontal="right" vertical="center"/>
    </xf>
    <xf numFmtId="170" fontId="7" fillId="0" borderId="29" xfId="0" applyNumberFormat="1" applyFont="1" applyBorder="1" applyAlignment="1">
      <alignment horizontal="right" vertical="center"/>
    </xf>
    <xf numFmtId="165" fontId="7" fillId="0" borderId="37" xfId="0" applyNumberFormat="1" applyFont="1" applyBorder="1" applyAlignment="1">
      <alignment horizontal="right" vertical="center"/>
    </xf>
    <xf numFmtId="171" fontId="7" fillId="0" borderId="38" xfId="0" applyNumberFormat="1" applyFont="1" applyBorder="1" applyAlignment="1">
      <alignment horizontal="right" vertical="center"/>
    </xf>
    <xf numFmtId="165" fontId="7" fillId="0" borderId="34" xfId="0" applyNumberFormat="1" applyFont="1" applyBorder="1" applyAlignment="1">
      <alignment horizontal="right" vertical="center"/>
    </xf>
    <xf numFmtId="168" fontId="7" fillId="0" borderId="35" xfId="0" applyNumberFormat="1" applyFont="1" applyBorder="1" applyAlignment="1">
      <alignment horizontal="right" vertical="center"/>
    </xf>
    <xf numFmtId="0" fontId="7" fillId="0" borderId="34" xfId="0" applyFont="1" applyBorder="1" applyAlignment="1">
      <alignment horizontal="right" vertical="center"/>
    </xf>
    <xf numFmtId="0" fontId="7" fillId="5" borderId="52" xfId="0" applyFont="1" applyFill="1" applyBorder="1" applyAlignment="1">
      <alignment horizontal="left" vertical="top" wrapText="1"/>
    </xf>
    <xf numFmtId="170" fontId="7" fillId="5" borderId="35" xfId="0" applyNumberFormat="1" applyFont="1" applyFill="1" applyBorder="1" applyAlignment="1">
      <alignment horizontal="right" vertical="center"/>
    </xf>
    <xf numFmtId="165" fontId="7" fillId="5" borderId="36" xfId="0" applyNumberFormat="1" applyFont="1" applyFill="1" applyBorder="1" applyAlignment="1">
      <alignment horizontal="right" vertical="center"/>
    </xf>
    <xf numFmtId="171" fontId="7" fillId="5" borderId="37" xfId="0" applyNumberFormat="1" applyFont="1" applyFill="1" applyBorder="1" applyAlignment="1">
      <alignment horizontal="right" vertical="center"/>
    </xf>
    <xf numFmtId="0" fontId="7" fillId="5" borderId="53" xfId="0" applyFont="1" applyFill="1" applyBorder="1" applyAlignment="1">
      <alignment horizontal="left" vertical="top" wrapText="1"/>
    </xf>
    <xf numFmtId="170" fontId="7" fillId="5" borderId="38" xfId="0" applyNumberFormat="1" applyFont="1" applyFill="1" applyBorder="1" applyAlignment="1">
      <alignment horizontal="right" vertical="center"/>
    </xf>
    <xf numFmtId="165" fontId="7" fillId="5" borderId="39" xfId="0" applyNumberFormat="1" applyFont="1" applyFill="1" applyBorder="1" applyAlignment="1">
      <alignment horizontal="right" vertical="center"/>
    </xf>
    <xf numFmtId="171" fontId="7" fillId="5" borderId="40" xfId="0" applyNumberFormat="1" applyFont="1" applyFill="1" applyBorder="1" applyAlignment="1">
      <alignment horizontal="right" vertical="center"/>
    </xf>
    <xf numFmtId="0" fontId="15" fillId="0" borderId="0" xfId="0" applyFont="1" applyBorder="1"/>
    <xf numFmtId="0" fontId="0" fillId="0" borderId="0" xfId="0" applyFont="1" applyAlignment="1">
      <alignment horizontal="center"/>
    </xf>
    <xf numFmtId="0" fontId="0" fillId="0" borderId="0" xfId="0" applyAlignment="1">
      <alignment vertical="center"/>
    </xf>
    <xf numFmtId="0" fontId="0" fillId="0" borderId="0" xfId="0" applyAlignment="1">
      <alignment horizontal="center"/>
    </xf>
    <xf numFmtId="0" fontId="0" fillId="0" borderId="0" xfId="0" applyAlignment="1">
      <alignment horizontal="center" vertical="center"/>
    </xf>
    <xf numFmtId="0" fontId="0" fillId="0" borderId="0" xfId="0" applyAlignment="1">
      <alignment horizontal="center" vertical="center" wrapText="1"/>
    </xf>
    <xf numFmtId="0" fontId="0" fillId="0" borderId="5" xfId="0" applyBorder="1" applyAlignment="1">
      <alignment horizontal="center"/>
    </xf>
    <xf numFmtId="0" fontId="0" fillId="0" borderId="6" xfId="0" applyBorder="1" applyAlignment="1">
      <alignment horizontal="center"/>
    </xf>
    <xf numFmtId="0" fontId="6" fillId="0" borderId="0" xfId="1" applyFont="1" applyBorder="1" applyAlignment="1">
      <alignment horizontal="center" vertical="center" wrapText="1"/>
    </xf>
    <xf numFmtId="0" fontId="7" fillId="0" borderId="21" xfId="1" applyFont="1" applyBorder="1" applyAlignment="1">
      <alignment horizontal="left" wrapText="1"/>
    </xf>
    <xf numFmtId="0" fontId="7" fillId="0" borderId="22" xfId="1" applyFont="1" applyBorder="1" applyAlignment="1">
      <alignment horizontal="left" wrapText="1"/>
    </xf>
    <xf numFmtId="0" fontId="7" fillId="0" borderId="26" xfId="1" applyFont="1" applyBorder="1" applyAlignment="1">
      <alignment horizontal="left" vertical="top" wrapText="1"/>
    </xf>
    <xf numFmtId="0" fontId="7" fillId="0" borderId="30" xfId="1" applyFont="1" applyBorder="1" applyAlignment="1">
      <alignment horizontal="left" vertical="top" wrapText="1"/>
    </xf>
    <xf numFmtId="0" fontId="7" fillId="0" borderId="19" xfId="1" applyFont="1" applyBorder="1" applyAlignment="1">
      <alignment horizontal="left" vertical="top" wrapText="1"/>
    </xf>
    <xf numFmtId="0" fontId="7" fillId="0" borderId="15" xfId="1" applyFont="1" applyBorder="1" applyAlignment="1">
      <alignment horizontal="left" wrapText="1"/>
    </xf>
    <xf numFmtId="0" fontId="7" fillId="0" borderId="16" xfId="1" applyFont="1" applyBorder="1" applyAlignment="1">
      <alignment horizontal="left" wrapText="1"/>
    </xf>
    <xf numFmtId="0" fontId="7" fillId="0" borderId="17" xfId="1" applyFont="1" applyBorder="1" applyAlignment="1">
      <alignment horizontal="left" wrapText="1"/>
    </xf>
    <xf numFmtId="0" fontId="7" fillId="0" borderId="18" xfId="1" applyFont="1" applyBorder="1" applyAlignment="1">
      <alignment horizontal="left" wrapText="1"/>
    </xf>
    <xf numFmtId="0" fontId="7" fillId="0" borderId="19" xfId="1" applyFont="1" applyBorder="1" applyAlignment="1">
      <alignment horizontal="left" wrapText="1"/>
    </xf>
    <xf numFmtId="0" fontId="7" fillId="0" borderId="20" xfId="1" applyFont="1" applyBorder="1" applyAlignment="1">
      <alignment horizontal="left" wrapText="1"/>
    </xf>
    <xf numFmtId="0" fontId="7" fillId="0" borderId="41" xfId="1" applyFont="1" applyBorder="1" applyAlignment="1">
      <alignment horizontal="center" wrapText="1"/>
    </xf>
    <xf numFmtId="0" fontId="7" fillId="0" borderId="42" xfId="1" applyFont="1" applyBorder="1" applyAlignment="1">
      <alignment horizontal="center" wrapText="1"/>
    </xf>
    <xf numFmtId="0" fontId="7" fillId="0" borderId="43" xfId="1" applyFont="1" applyBorder="1" applyAlignment="1">
      <alignment horizontal="center" wrapText="1"/>
    </xf>
    <xf numFmtId="0" fontId="7" fillId="0" borderId="44" xfId="1" applyFont="1" applyBorder="1" applyAlignment="1">
      <alignment horizontal="center" wrapText="1"/>
    </xf>
    <xf numFmtId="0" fontId="7" fillId="0" borderId="47" xfId="1" applyFont="1" applyBorder="1" applyAlignment="1">
      <alignment horizontal="center" wrapText="1"/>
    </xf>
    <xf numFmtId="0" fontId="7" fillId="0" borderId="45" xfId="1" applyFont="1" applyBorder="1" applyAlignment="1">
      <alignment horizontal="center" wrapText="1"/>
    </xf>
    <xf numFmtId="0" fontId="7" fillId="0" borderId="48" xfId="1" applyFont="1" applyBorder="1" applyAlignment="1">
      <alignment horizontal="center" wrapText="1"/>
    </xf>
    <xf numFmtId="0" fontId="7" fillId="0" borderId="46" xfId="1" applyFont="1" applyBorder="1" applyAlignment="1">
      <alignment horizontal="center" wrapText="1"/>
    </xf>
    <xf numFmtId="0" fontId="17" fillId="3" borderId="0" xfId="1" applyFont="1" applyFill="1"/>
    <xf numFmtId="0" fontId="16" fillId="0" borderId="0" xfId="1" applyFont="1"/>
    <xf numFmtId="0" fontId="7" fillId="3" borderId="0" xfId="1" applyFont="1" applyFill="1"/>
    <xf numFmtId="0" fontId="3" fillId="0" borderId="0" xfId="1"/>
    <xf numFmtId="0" fontId="7" fillId="0" borderId="54" xfId="1" applyFont="1" applyBorder="1" applyAlignment="1">
      <alignment horizontal="left" wrapText="1"/>
    </xf>
    <xf numFmtId="0" fontId="7" fillId="0" borderId="55" xfId="1" applyFont="1" applyBorder="1" applyAlignment="1">
      <alignment horizontal="left" wrapText="1"/>
    </xf>
    <xf numFmtId="0" fontId="7" fillId="0" borderId="17" xfId="1" applyFont="1" applyBorder="1" applyAlignment="1">
      <alignment horizontal="left" vertical="top" wrapText="1"/>
    </xf>
    <xf numFmtId="0" fontId="7" fillId="0" borderId="56" xfId="1" applyFont="1" applyBorder="1" applyAlignment="1">
      <alignment horizontal="left" vertical="top"/>
    </xf>
    <xf numFmtId="0" fontId="7" fillId="0" borderId="57" xfId="1" applyFont="1" applyBorder="1" applyAlignment="1">
      <alignment horizontal="left" vertical="top" wrapText="1"/>
    </xf>
    <xf numFmtId="0" fontId="7" fillId="0" borderId="57" xfId="1" applyFont="1" applyBorder="1" applyAlignment="1">
      <alignment horizontal="left" vertical="top"/>
    </xf>
    <xf numFmtId="0" fontId="7" fillId="0" borderId="55" xfId="1" applyFont="1" applyBorder="1" applyAlignment="1">
      <alignment horizontal="left" vertical="top" wrapText="1"/>
    </xf>
    <xf numFmtId="0" fontId="7" fillId="0" borderId="0" xfId="1" applyFont="1" applyBorder="1" applyAlignment="1">
      <alignment horizontal="left" vertical="top" wrapText="1"/>
    </xf>
    <xf numFmtId="0" fontId="7" fillId="0" borderId="26" xfId="0" applyFont="1" applyBorder="1" applyAlignment="1">
      <alignment horizontal="left" vertical="top" wrapText="1"/>
    </xf>
    <xf numFmtId="0" fontId="7" fillId="0" borderId="30" xfId="0" applyFont="1" applyBorder="1" applyAlignment="1">
      <alignment horizontal="left" vertical="top" wrapText="1"/>
    </xf>
    <xf numFmtId="0" fontId="7" fillId="0" borderId="19" xfId="0" applyFont="1" applyBorder="1" applyAlignment="1">
      <alignment horizontal="left" vertical="top" wrapText="1"/>
    </xf>
    <xf numFmtId="0" fontId="6" fillId="0" borderId="0" xfId="0" applyFont="1" applyBorder="1" applyAlignment="1">
      <alignment horizontal="center" vertical="center" wrapText="1"/>
    </xf>
    <xf numFmtId="0" fontId="7" fillId="0" borderId="0" xfId="0" applyFont="1" applyBorder="1" applyAlignment="1">
      <alignment horizontal="left" vertical="top" wrapText="1"/>
    </xf>
    <xf numFmtId="0" fontId="7" fillId="0" borderId="21" xfId="0" applyFont="1" applyBorder="1" applyAlignment="1">
      <alignment horizontal="left" wrapText="1"/>
    </xf>
    <xf numFmtId="0" fontId="7" fillId="0" borderId="22" xfId="0" applyFont="1" applyBorder="1" applyAlignment="1">
      <alignment horizontal="left" wrapText="1"/>
    </xf>
    <xf numFmtId="0" fontId="7" fillId="0" borderId="17" xfId="0" applyFont="1" applyBorder="1" applyAlignment="1">
      <alignment horizontal="left" vertical="top" wrapText="1"/>
    </xf>
    <xf numFmtId="0" fontId="7" fillId="0" borderId="15" xfId="0" applyFont="1" applyBorder="1" applyAlignment="1">
      <alignment horizontal="left" wrapText="1"/>
    </xf>
    <xf numFmtId="0" fontId="7" fillId="0" borderId="16" xfId="0" applyFont="1" applyBorder="1" applyAlignment="1">
      <alignment horizontal="left" wrapText="1"/>
    </xf>
    <xf numFmtId="0" fontId="7" fillId="0" borderId="19" xfId="0" applyFont="1" applyBorder="1" applyAlignment="1">
      <alignment horizontal="left" wrapText="1"/>
    </xf>
    <xf numFmtId="0" fontId="7" fillId="0" borderId="20" xfId="0" applyFont="1" applyBorder="1" applyAlignment="1">
      <alignment horizontal="left" wrapText="1"/>
    </xf>
    <xf numFmtId="0" fontId="7" fillId="0" borderId="41" xfId="0" applyFont="1" applyBorder="1" applyAlignment="1">
      <alignment horizontal="center" wrapText="1"/>
    </xf>
    <xf numFmtId="0" fontId="7" fillId="0" borderId="42" xfId="0" applyFont="1" applyBorder="1" applyAlignment="1">
      <alignment horizontal="center" wrapText="1"/>
    </xf>
    <xf numFmtId="0" fontId="7" fillId="0" borderId="43" xfId="0" applyFont="1" applyBorder="1" applyAlignment="1">
      <alignment horizontal="center" wrapText="1"/>
    </xf>
    <xf numFmtId="0" fontId="7" fillId="0" borderId="47" xfId="0" applyFont="1" applyBorder="1" applyAlignment="1">
      <alignment horizontal="center" wrapText="1"/>
    </xf>
    <xf numFmtId="0" fontId="7" fillId="0" borderId="57" xfId="0" applyFont="1" applyBorder="1" applyAlignment="1">
      <alignment horizontal="left" vertical="top" wrapText="1"/>
    </xf>
    <xf numFmtId="0" fontId="7" fillId="0" borderId="57" xfId="0" applyFont="1" applyBorder="1" applyAlignment="1">
      <alignment horizontal="left" vertical="top"/>
    </xf>
    <xf numFmtId="0" fontId="7" fillId="0" borderId="55" xfId="0" applyFont="1" applyBorder="1" applyAlignment="1">
      <alignment horizontal="left" vertical="top" wrapText="1"/>
    </xf>
    <xf numFmtId="0" fontId="7" fillId="0" borderId="56" xfId="0" applyFont="1" applyBorder="1" applyAlignment="1">
      <alignment horizontal="left" vertical="top" wrapText="1"/>
    </xf>
    <xf numFmtId="0" fontId="7" fillId="0" borderId="56" xfId="0" applyFont="1" applyBorder="1" applyAlignment="1">
      <alignment horizontal="left" vertical="top"/>
    </xf>
    <xf numFmtId="0" fontId="7" fillId="0" borderId="54" xfId="0" applyFont="1" applyBorder="1" applyAlignment="1">
      <alignment horizontal="left" wrapText="1"/>
    </xf>
    <xf numFmtId="0" fontId="7" fillId="0" borderId="55" xfId="0" applyFont="1" applyBorder="1" applyAlignment="1">
      <alignment horizontal="left" wrapText="1"/>
    </xf>
    <xf numFmtId="0" fontId="7" fillId="0" borderId="48" xfId="0" applyFont="1" applyBorder="1" applyAlignment="1">
      <alignment horizontal="center" wrapText="1"/>
    </xf>
    <xf numFmtId="0" fontId="7" fillId="3" borderId="0" xfId="0" applyFont="1" applyFill="1"/>
    <xf numFmtId="0" fontId="0" fillId="0" borderId="0" xfId="0"/>
    <xf numFmtId="0" fontId="20" fillId="0" borderId="30" xfId="0" applyFont="1" applyBorder="1" applyAlignment="1">
      <alignment horizontal="left" vertical="top" wrapText="1"/>
    </xf>
    <xf numFmtId="0" fontId="20" fillId="0" borderId="17" xfId="0" applyFont="1" applyBorder="1" applyAlignment="1">
      <alignment horizontal="left" vertical="top" wrapText="1"/>
    </xf>
    <xf numFmtId="0" fontId="20" fillId="0" borderId="19" xfId="0" applyFont="1" applyBorder="1" applyAlignment="1">
      <alignment horizontal="left" vertical="top" wrapText="1"/>
    </xf>
    <xf numFmtId="0" fontId="20" fillId="0" borderId="15" xfId="0" applyFont="1" applyBorder="1" applyAlignment="1">
      <alignment horizontal="left" wrapText="1"/>
    </xf>
    <xf numFmtId="0" fontId="20" fillId="0" borderId="54" xfId="0" applyFont="1" applyBorder="1" applyAlignment="1">
      <alignment horizontal="left" wrapText="1"/>
    </xf>
    <xf numFmtId="0" fontId="20" fillId="0" borderId="16" xfId="0" applyFont="1" applyBorder="1" applyAlignment="1">
      <alignment horizontal="left" wrapText="1"/>
    </xf>
    <xf numFmtId="0" fontId="20" fillId="0" borderId="19" xfId="0" applyFont="1" applyBorder="1" applyAlignment="1">
      <alignment horizontal="left" wrapText="1"/>
    </xf>
    <xf numFmtId="0" fontId="20" fillId="0" borderId="55" xfId="0" applyFont="1" applyBorder="1" applyAlignment="1">
      <alignment horizontal="left" wrapText="1"/>
    </xf>
    <xf numFmtId="0" fontId="20" fillId="0" borderId="20" xfId="0" applyFont="1" applyBorder="1" applyAlignment="1">
      <alignment horizontal="left" wrapText="1"/>
    </xf>
    <xf numFmtId="0" fontId="20" fillId="0" borderId="41" xfId="0" applyFont="1" applyBorder="1" applyAlignment="1">
      <alignment horizontal="center" wrapText="1"/>
    </xf>
    <xf numFmtId="0" fontId="20" fillId="0" borderId="47" xfId="0" applyFont="1" applyBorder="1" applyAlignment="1">
      <alignment horizontal="center" wrapText="1"/>
    </xf>
    <xf numFmtId="0" fontId="20" fillId="0" borderId="42" xfId="0" applyFont="1" applyBorder="1" applyAlignment="1">
      <alignment horizontal="center" wrapText="1"/>
    </xf>
    <xf numFmtId="0" fontId="20" fillId="0" borderId="48" xfId="0" applyFont="1" applyBorder="1" applyAlignment="1">
      <alignment horizontal="center" wrapText="1"/>
    </xf>
    <xf numFmtId="0" fontId="20" fillId="0" borderId="43" xfId="0" applyFont="1" applyBorder="1" applyAlignment="1">
      <alignment horizontal="center" wrapText="1"/>
    </xf>
    <xf numFmtId="0" fontId="20" fillId="0" borderId="21" xfId="0" applyFont="1" applyBorder="1" applyAlignment="1">
      <alignment horizontal="left" wrapText="1"/>
    </xf>
    <xf numFmtId="0" fontId="20" fillId="0" borderId="22" xfId="0" applyFont="1" applyBorder="1" applyAlignment="1">
      <alignment horizontal="left" wrapText="1"/>
    </xf>
    <xf numFmtId="0" fontId="20" fillId="0" borderId="26" xfId="0" applyFont="1" applyBorder="1" applyAlignment="1">
      <alignment horizontal="left" vertical="top" wrapText="1"/>
    </xf>
    <xf numFmtId="0" fontId="20" fillId="0" borderId="56" xfId="0" applyFont="1" applyBorder="1" applyAlignment="1">
      <alignment horizontal="left" vertical="top" wrapText="1"/>
    </xf>
    <xf numFmtId="0" fontId="20" fillId="0" borderId="57" xfId="0" applyFont="1" applyBorder="1" applyAlignment="1">
      <alignment horizontal="left" vertical="top" wrapText="1"/>
    </xf>
    <xf numFmtId="0" fontId="20" fillId="0" borderId="0" xfId="0" applyFont="1" applyBorder="1" applyAlignment="1">
      <alignment horizontal="left" vertical="top" wrapText="1"/>
    </xf>
    <xf numFmtId="0" fontId="20" fillId="0" borderId="56" xfId="0" applyFont="1" applyBorder="1" applyAlignment="1">
      <alignment horizontal="left" vertical="top"/>
    </xf>
    <xf numFmtId="0" fontId="20" fillId="0" borderId="57" xfId="0" applyFont="1" applyBorder="1" applyAlignment="1">
      <alignment horizontal="left" vertical="top"/>
    </xf>
    <xf numFmtId="0" fontId="20" fillId="0" borderId="55" xfId="0" applyFont="1" applyBorder="1" applyAlignment="1">
      <alignment horizontal="left" vertical="top" wrapText="1"/>
    </xf>
  </cellXfs>
  <cellStyles count="3">
    <cellStyle name="Normal" xfId="0" builtinId="0"/>
    <cellStyle name="Normal 2" xfId="1"/>
    <cellStyle name="Normal_maya left and right" xfId="2"/>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Residence times (sec)</a:t>
            </a:r>
          </a:p>
        </c:rich>
      </c:tx>
      <c:overlay val="0"/>
      <c:spPr>
        <a:noFill/>
        <a:ln>
          <a:noFill/>
        </a:ln>
        <a:effectLst/>
      </c:spPr>
    </c:title>
    <c:autoTitleDeleted val="0"/>
    <c:plotArea>
      <c:layout/>
      <c:barChart>
        <c:barDir val="bar"/>
        <c:grouping val="clustered"/>
        <c:varyColors val="0"/>
        <c:ser>
          <c:idx val="0"/>
          <c:order val="0"/>
          <c:tx>
            <c:strRef>
              <c:f>'Table H1 BUGSIE'!$Q$51</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'Table H1 BUGSIE'!$Q$52</c:f>
              <c:numCache>
                <c:formatCode>General</c:formatCode>
                <c:ptCount val="1"/>
              </c:numCache>
            </c:numRef>
          </c:val>
        </c:ser>
        <c:ser>
          <c:idx val="1"/>
          <c:order val="1"/>
          <c:tx>
            <c:strRef>
              <c:f>'Table H1 BUGSIE'!$R$51</c:f>
              <c:strCache>
                <c:ptCount val="1"/>
                <c:pt idx="0">
                  <c:v>Test </c:v>
                </c:pt>
              </c:strCache>
            </c:strRef>
          </c:tx>
          <c:spPr>
            <a:solidFill>
              <a:schemeClr val="accent3"/>
            </a:solidFill>
            <a:ln>
              <a:noFill/>
            </a:ln>
            <a:effectLst/>
          </c:spPr>
          <c:invertIfNegative val="0"/>
          <c:val>
            <c:numRef>
              <c:f>'Table H1 BUGSIE'!$R$52</c:f>
              <c:numCache>
                <c:formatCode>General</c:formatCode>
                <c:ptCount val="1"/>
                <c:pt idx="0">
                  <c:v>103.024</c:v>
                </c:pt>
              </c:numCache>
            </c:numRef>
          </c:val>
        </c:ser>
        <c:ser>
          <c:idx val="2"/>
          <c:order val="2"/>
          <c:tx>
            <c:strRef>
              <c:f>'Table H1 BUGSIE'!$S$51</c:f>
              <c:strCache>
                <c:ptCount val="1"/>
                <c:pt idx="0">
                  <c:v>Control</c:v>
                </c:pt>
              </c:strCache>
            </c:strRef>
          </c:tx>
          <c:spPr>
            <a:solidFill>
              <a:schemeClr val="accent5"/>
            </a:solidFill>
            <a:ln>
              <a:noFill/>
            </a:ln>
            <a:effectLst/>
          </c:spPr>
          <c:invertIfNegative val="0"/>
          <c:val>
            <c:numRef>
              <c:f>'Table H1 BUGSIE'!$S$52</c:f>
              <c:numCache>
                <c:formatCode>General</c:formatCode>
                <c:ptCount val="1"/>
                <c:pt idx="0">
                  <c:v>-99.75</c:v>
                </c:pt>
              </c:numCache>
            </c:numRef>
          </c:val>
        </c:ser>
        <c:dLbls>
          <c:showLegendKey val="0"/>
          <c:showVal val="0"/>
          <c:showCatName val="0"/>
          <c:showSerName val="0"/>
          <c:showPercent val="0"/>
          <c:showBubbleSize val="0"/>
        </c:dLbls>
        <c:gapWidth val="322"/>
        <c:overlap val="100"/>
        <c:axId val="98500992"/>
        <c:axId val="98502528"/>
      </c:barChart>
      <c:catAx>
        <c:axId val="98500992"/>
        <c:scaling>
          <c:orientation val="minMax"/>
        </c:scaling>
        <c:delete val="1"/>
        <c:axPos val="l"/>
        <c:numFmt formatCode="General" sourceLinked="1"/>
        <c:majorTickMark val="none"/>
        <c:minorTickMark val="none"/>
        <c:tickLblPos val="nextTo"/>
        <c:crossAx val="98502528"/>
        <c:crosses val="autoZero"/>
        <c:auto val="1"/>
        <c:lblAlgn val="ctr"/>
        <c:lblOffset val="100"/>
        <c:noMultiLvlLbl val="0"/>
      </c:catAx>
      <c:valAx>
        <c:axId val="9850252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8500992"/>
        <c:crosses val="autoZero"/>
        <c:crossBetween val="between"/>
      </c:valAx>
      <c:spPr>
        <a:noFill/>
        <a:ln>
          <a:noFill/>
        </a:ln>
        <a:effectLst/>
      </c:spPr>
    </c:plotArea>
    <c:legend>
      <c:legendPos val="r"/>
      <c:legendEntry>
        <c:idx val="2"/>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first choice (%)</a:t>
            </a:r>
          </a:p>
        </c:rich>
      </c:tx>
      <c:overlay val="0"/>
      <c:spPr>
        <a:noFill/>
        <a:ln>
          <a:noFill/>
        </a:ln>
        <a:effectLst/>
      </c:spPr>
    </c:title>
    <c:autoTitleDeleted val="0"/>
    <c:plotArea>
      <c:layout/>
      <c:barChart>
        <c:barDir val="bar"/>
        <c:grouping val="clustered"/>
        <c:varyColors val="0"/>
        <c:ser>
          <c:idx val="0"/>
          <c:order val="0"/>
          <c:tx>
            <c:strRef>
              <c:f>'Table H1 BUGSIE'!$AD$50</c:f>
              <c:strCache>
                <c:ptCount val="1"/>
                <c:pt idx="0">
                  <c:v>control</c:v>
                </c:pt>
              </c:strCache>
            </c:strRef>
          </c:tx>
          <c:spPr>
            <a:solidFill>
              <a:schemeClr val="accent1"/>
            </a:solidFill>
            <a:ln>
              <a:noFill/>
            </a:ln>
            <a:effectLst/>
          </c:spPr>
          <c:invertIfNegative val="0"/>
          <c:val>
            <c:numRef>
              <c:f>'Table H1 BUGSIE'!$AD$52</c:f>
              <c:numCache>
                <c:formatCode>General</c:formatCode>
                <c:ptCount val="1"/>
                <c:pt idx="0">
                  <c:v>-0.5</c:v>
                </c:pt>
              </c:numCache>
            </c:numRef>
          </c:val>
        </c:ser>
        <c:ser>
          <c:idx val="1"/>
          <c:order val="1"/>
          <c:tx>
            <c:strRef>
              <c:f>'Table H1 BUGSIE'!$AC$50</c:f>
              <c:strCache>
                <c:ptCount val="1"/>
                <c:pt idx="0">
                  <c:v>test</c:v>
                </c:pt>
              </c:strCache>
            </c:strRef>
          </c:tx>
          <c:spPr>
            <a:solidFill>
              <a:schemeClr val="accent3"/>
            </a:solidFill>
            <a:ln>
              <a:noFill/>
            </a:ln>
            <a:effectLst/>
          </c:spPr>
          <c:invertIfNegative val="0"/>
          <c:val>
            <c:numRef>
              <c:f>'Table H1 BUGSIE'!$AC$52</c:f>
              <c:numCache>
                <c:formatCode>General</c:formatCode>
                <c:ptCount val="1"/>
                <c:pt idx="0">
                  <c:v>0.45</c:v>
                </c:pt>
              </c:numCache>
            </c:numRef>
          </c:val>
        </c:ser>
        <c:dLbls>
          <c:showLegendKey val="0"/>
          <c:showVal val="0"/>
          <c:showCatName val="0"/>
          <c:showSerName val="0"/>
          <c:showPercent val="0"/>
          <c:showBubbleSize val="0"/>
        </c:dLbls>
        <c:gapWidth val="295"/>
        <c:overlap val="100"/>
        <c:axId val="98545024"/>
        <c:axId val="98555008"/>
      </c:barChart>
      <c:catAx>
        <c:axId val="98545024"/>
        <c:scaling>
          <c:orientation val="minMax"/>
        </c:scaling>
        <c:delete val="1"/>
        <c:axPos val="l"/>
        <c:majorTickMark val="none"/>
        <c:minorTickMark val="none"/>
        <c:tickLblPos val="nextTo"/>
        <c:crossAx val="98555008"/>
        <c:crosses val="autoZero"/>
        <c:auto val="1"/>
        <c:lblAlgn val="ctr"/>
        <c:lblOffset val="100"/>
        <c:noMultiLvlLbl val="0"/>
      </c:catAx>
      <c:valAx>
        <c:axId val="9855500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854502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12</xdr:col>
      <xdr:colOff>9525</xdr:colOff>
      <xdr:row>56</xdr:row>
      <xdr:rowOff>4762</xdr:rowOff>
    </xdr:from>
    <xdr:to>
      <xdr:col>18</xdr:col>
      <xdr:colOff>533400</xdr:colOff>
      <xdr:row>70</xdr:row>
      <xdr:rowOff>80962</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12</xdr:col>
      <xdr:colOff>85725</xdr:colOff>
      <xdr:row>73</xdr:row>
      <xdr:rowOff>95250</xdr:rowOff>
    </xdr:from>
    <xdr:to>
      <xdr:col>19</xdr:col>
      <xdr:colOff>12589</xdr:colOff>
      <xdr:row>87</xdr:row>
      <xdr:rowOff>183881</xdr:rowOff>
    </xdr:to>
    <xdr:pic>
      <xdr:nvPicPr>
        <xdr:cNvPr id="13" name="Picture 12"/>
        <xdr:cNvPicPr>
          <a:picLocks noChangeAspect="1"/>
        </xdr:cNvPicPr>
      </xdr:nvPicPr>
      <xdr:blipFill>
        <a:blip xmlns:r="http://schemas.openxmlformats.org/officeDocument/2006/relationships" r:embed="rId2"/>
        <a:stretch>
          <a:fillRect/>
        </a:stretch>
      </xdr:blipFill>
      <xdr:spPr>
        <a:xfrm>
          <a:off x="13354050" y="13620750"/>
          <a:ext cx="4584589" cy="2755631"/>
        </a:xfrm>
        <a:prstGeom prst="rect">
          <a:avLst/>
        </a:prstGeom>
      </xdr:spPr>
    </xdr:pic>
    <xdr:clientData/>
  </xdr:twoCellAnchor>
  <xdr:twoCellAnchor>
    <xdr:from>
      <xdr:col>24</xdr:col>
      <xdr:colOff>542925</xdr:colOff>
      <xdr:row>56</xdr:row>
      <xdr:rowOff>180975</xdr:rowOff>
    </xdr:from>
    <xdr:to>
      <xdr:col>32</xdr:col>
      <xdr:colOff>238125</xdr:colOff>
      <xdr:row>71</xdr:row>
      <xdr:rowOff>66675</xdr:rowOff>
    </xdr:to>
    <xdr:graphicFrame macro="">
      <xdr:nvGraphicFramePr>
        <xdr:cNvPr id="18" name="Chart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3"/>
  <sheetViews>
    <sheetView tabSelected="1" workbookViewId="0">
      <selection activeCell="A4" sqref="A4"/>
    </sheetView>
  </sheetViews>
  <sheetFormatPr defaultRowHeight="15" x14ac:dyDescent="0.25"/>
  <cols>
    <col min="1" max="1" width="12.42578125" customWidth="1"/>
    <col min="8" max="8" width="10.85546875" customWidth="1"/>
    <col min="9" max="9" width="9.140625" style="1"/>
    <col min="18" max="18" width="9.140625" style="1"/>
    <col min="26" max="26" width="12.85546875" customWidth="1"/>
    <col min="27" max="27" width="9.140625" style="3"/>
  </cols>
  <sheetData>
    <row r="1" spans="1:31" x14ac:dyDescent="0.25">
      <c r="A1" s="365" t="s">
        <v>624</v>
      </c>
      <c r="B1" s="365"/>
      <c r="C1" s="365"/>
      <c r="D1" s="365"/>
      <c r="E1" s="365"/>
      <c r="F1" s="365"/>
      <c r="G1" s="365"/>
      <c r="H1" s="365"/>
      <c r="I1" s="365"/>
      <c r="J1" s="365"/>
      <c r="K1" s="365"/>
      <c r="L1" s="365"/>
      <c r="M1" s="365"/>
      <c r="N1" s="365"/>
      <c r="O1" s="365"/>
      <c r="P1" s="365"/>
      <c r="Q1" s="365"/>
      <c r="R1" s="365"/>
      <c r="S1" s="365"/>
      <c r="T1" s="365"/>
      <c r="AA1" s="7"/>
    </row>
    <row r="2" spans="1:31" x14ac:dyDescent="0.25">
      <c r="A2" s="133"/>
      <c r="B2" s="133"/>
      <c r="C2" s="133"/>
      <c r="D2" s="133"/>
      <c r="E2" s="133"/>
      <c r="F2" s="133"/>
      <c r="G2" s="133"/>
      <c r="H2" s="133"/>
      <c r="I2" s="133"/>
      <c r="J2" s="133"/>
      <c r="K2" s="133"/>
      <c r="L2" s="133"/>
      <c r="M2" s="133"/>
      <c r="N2" s="133"/>
      <c r="O2" s="133"/>
      <c r="P2" s="133"/>
      <c r="Q2" s="133"/>
      <c r="R2" s="133"/>
      <c r="S2" s="133"/>
      <c r="T2" s="133"/>
      <c r="AA2" s="130"/>
    </row>
    <row r="3" spans="1:31" x14ac:dyDescent="0.25">
      <c r="C3" s="367" t="s">
        <v>0</v>
      </c>
      <c r="D3" s="367"/>
      <c r="E3" s="367"/>
      <c r="F3" s="367"/>
      <c r="J3" s="367" t="s">
        <v>1</v>
      </c>
      <c r="K3" s="367"/>
      <c r="L3" s="367"/>
      <c r="M3" s="367"/>
      <c r="S3" s="367" t="s">
        <v>0</v>
      </c>
      <c r="T3" s="367"/>
      <c r="U3" s="367"/>
      <c r="V3" s="367"/>
      <c r="AB3" t="s">
        <v>0</v>
      </c>
    </row>
    <row r="4" spans="1:31" x14ac:dyDescent="0.25">
      <c r="A4" t="s">
        <v>2</v>
      </c>
      <c r="B4" s="1" t="s">
        <v>3</v>
      </c>
      <c r="C4" t="s">
        <v>4</v>
      </c>
      <c r="D4" t="s">
        <v>5</v>
      </c>
      <c r="E4" t="s">
        <v>6</v>
      </c>
      <c r="F4" t="s">
        <v>7</v>
      </c>
      <c r="H4" t="s">
        <v>2</v>
      </c>
      <c r="I4" s="1" t="s">
        <v>3</v>
      </c>
      <c r="J4" t="s">
        <v>4</v>
      </c>
      <c r="K4" t="s">
        <v>5</v>
      </c>
      <c r="L4" t="s">
        <v>6</v>
      </c>
      <c r="M4" t="s">
        <v>7</v>
      </c>
      <c r="Q4" t="s">
        <v>2</v>
      </c>
      <c r="R4" s="1" t="s">
        <v>3</v>
      </c>
      <c r="S4" t="s">
        <v>4</v>
      </c>
      <c r="T4" t="s">
        <v>5</v>
      </c>
      <c r="U4" t="s">
        <v>6</v>
      </c>
      <c r="V4" t="s">
        <v>7</v>
      </c>
      <c r="Z4" t="s">
        <v>2</v>
      </c>
      <c r="AA4" s="3" t="s">
        <v>3</v>
      </c>
      <c r="AB4" t="s">
        <v>4</v>
      </c>
      <c r="AC4" t="s">
        <v>5</v>
      </c>
      <c r="AD4" t="s">
        <v>6</v>
      </c>
      <c r="AE4" t="s">
        <v>7</v>
      </c>
    </row>
    <row r="5" spans="1:31" x14ac:dyDescent="0.25">
      <c r="A5" s="368" t="s">
        <v>389</v>
      </c>
      <c r="B5">
        <v>1</v>
      </c>
      <c r="C5">
        <v>0.8</v>
      </c>
      <c r="D5">
        <v>1.6</v>
      </c>
      <c r="E5">
        <v>4</v>
      </c>
      <c r="F5">
        <v>7</v>
      </c>
      <c r="H5" s="368" t="s">
        <v>242</v>
      </c>
      <c r="I5" s="1">
        <v>1</v>
      </c>
      <c r="J5">
        <v>0.8</v>
      </c>
      <c r="K5">
        <v>1.8</v>
      </c>
      <c r="L5">
        <v>0.8</v>
      </c>
      <c r="M5">
        <v>4.5999999999999996</v>
      </c>
      <c r="Q5" s="368" t="s">
        <v>389</v>
      </c>
      <c r="R5" s="1">
        <v>1</v>
      </c>
      <c r="S5">
        <v>0.8</v>
      </c>
      <c r="T5">
        <v>1.8</v>
      </c>
      <c r="U5">
        <v>2.4</v>
      </c>
      <c r="V5">
        <v>2.7</v>
      </c>
      <c r="Z5" s="366" t="s">
        <v>241</v>
      </c>
      <c r="AA5" s="3">
        <v>1</v>
      </c>
      <c r="AB5">
        <v>0.8</v>
      </c>
      <c r="AC5">
        <v>1.2</v>
      </c>
    </row>
    <row r="6" spans="1:31" x14ac:dyDescent="0.25">
      <c r="A6" s="368"/>
      <c r="B6">
        <v>2</v>
      </c>
      <c r="C6">
        <v>0.2</v>
      </c>
      <c r="D6">
        <v>1.8</v>
      </c>
      <c r="E6">
        <v>4</v>
      </c>
      <c r="F6">
        <v>7.2</v>
      </c>
      <c r="H6" s="368"/>
      <c r="I6" s="1">
        <v>2</v>
      </c>
      <c r="J6">
        <v>0.7</v>
      </c>
      <c r="K6">
        <v>2</v>
      </c>
      <c r="L6">
        <v>2</v>
      </c>
      <c r="M6">
        <v>4.5</v>
      </c>
      <c r="Q6" s="368"/>
      <c r="R6" s="1">
        <v>2</v>
      </c>
      <c r="S6">
        <v>0.8</v>
      </c>
      <c r="T6">
        <v>1.8</v>
      </c>
      <c r="U6">
        <v>4</v>
      </c>
      <c r="V6">
        <v>6</v>
      </c>
      <c r="Z6" s="366"/>
      <c r="AA6" s="3">
        <v>2</v>
      </c>
      <c r="AB6">
        <v>0.8</v>
      </c>
      <c r="AC6">
        <v>2.2999999999999998</v>
      </c>
      <c r="AD6">
        <v>3.4</v>
      </c>
      <c r="AE6">
        <v>4.3</v>
      </c>
    </row>
    <row r="7" spans="1:31" x14ac:dyDescent="0.25">
      <c r="A7" s="368"/>
      <c r="B7">
        <v>3</v>
      </c>
      <c r="C7">
        <v>0.9</v>
      </c>
      <c r="D7">
        <v>2.2999999999999998</v>
      </c>
      <c r="E7">
        <v>5.9</v>
      </c>
      <c r="F7">
        <v>10.6</v>
      </c>
      <c r="H7" s="368"/>
      <c r="I7" s="1">
        <v>3</v>
      </c>
      <c r="J7">
        <v>0.7</v>
      </c>
      <c r="K7">
        <v>1.3</v>
      </c>
      <c r="L7">
        <v>1.7</v>
      </c>
      <c r="Q7" s="368"/>
      <c r="R7" s="1">
        <v>3</v>
      </c>
      <c r="S7">
        <v>0.8</v>
      </c>
      <c r="Z7" s="366"/>
      <c r="AA7" s="3">
        <v>3</v>
      </c>
      <c r="AB7">
        <v>0.8</v>
      </c>
      <c r="AC7">
        <v>1.8</v>
      </c>
    </row>
    <row r="8" spans="1:31" x14ac:dyDescent="0.25">
      <c r="A8" s="368"/>
      <c r="B8">
        <v>4</v>
      </c>
      <c r="C8">
        <v>0.7</v>
      </c>
      <c r="D8">
        <v>2.4</v>
      </c>
      <c r="E8">
        <v>4.9000000000000004</v>
      </c>
      <c r="F8">
        <v>7.8</v>
      </c>
      <c r="H8" s="368"/>
      <c r="I8" s="1">
        <v>4</v>
      </c>
      <c r="J8">
        <v>0.8</v>
      </c>
      <c r="K8">
        <v>1.6</v>
      </c>
      <c r="Q8" s="368"/>
      <c r="R8" s="1">
        <v>4</v>
      </c>
      <c r="S8">
        <v>0.8</v>
      </c>
      <c r="T8">
        <v>2</v>
      </c>
      <c r="U8">
        <v>3.4</v>
      </c>
      <c r="V8">
        <v>5.7</v>
      </c>
      <c r="Z8" s="366"/>
      <c r="AA8" s="3">
        <v>4</v>
      </c>
      <c r="AB8">
        <v>1</v>
      </c>
      <c r="AC8">
        <v>2.4</v>
      </c>
      <c r="AD8">
        <v>4.4000000000000004</v>
      </c>
      <c r="AE8">
        <v>6.6</v>
      </c>
    </row>
    <row r="9" spans="1:31" x14ac:dyDescent="0.25">
      <c r="A9" s="368"/>
      <c r="B9">
        <v>5</v>
      </c>
      <c r="C9">
        <v>0.7</v>
      </c>
      <c r="H9" s="368"/>
      <c r="I9" s="1">
        <v>5</v>
      </c>
      <c r="J9">
        <v>0.8</v>
      </c>
      <c r="K9">
        <v>1</v>
      </c>
      <c r="L9">
        <v>1.5</v>
      </c>
      <c r="Q9" s="368"/>
      <c r="R9" s="1">
        <v>5</v>
      </c>
      <c r="S9">
        <v>0.8</v>
      </c>
      <c r="T9">
        <v>2.1</v>
      </c>
      <c r="U9">
        <v>3.5</v>
      </c>
      <c r="V9">
        <v>4.7</v>
      </c>
      <c r="Z9" s="366"/>
      <c r="AA9" s="3">
        <v>5</v>
      </c>
      <c r="AB9">
        <v>0.8</v>
      </c>
      <c r="AC9">
        <v>1.7</v>
      </c>
      <c r="AD9">
        <v>2.5</v>
      </c>
      <c r="AE9">
        <v>3.9</v>
      </c>
    </row>
    <row r="10" spans="1:31" x14ac:dyDescent="0.25">
      <c r="A10" s="368"/>
      <c r="B10">
        <v>6</v>
      </c>
      <c r="C10">
        <v>0.9</v>
      </c>
      <c r="D10">
        <v>3.6</v>
      </c>
      <c r="E10">
        <v>7.1</v>
      </c>
      <c r="H10" s="368"/>
      <c r="I10" s="1">
        <v>6</v>
      </c>
      <c r="J10">
        <v>0.8</v>
      </c>
      <c r="K10">
        <v>2</v>
      </c>
      <c r="L10">
        <v>5.0999999999999996</v>
      </c>
      <c r="M10">
        <v>10.6</v>
      </c>
      <c r="Q10" s="368"/>
      <c r="R10" s="1">
        <v>6</v>
      </c>
      <c r="S10">
        <v>1</v>
      </c>
      <c r="T10">
        <v>2.2000000000000002</v>
      </c>
      <c r="U10">
        <v>4</v>
      </c>
      <c r="Z10" s="366"/>
      <c r="AA10" s="3">
        <v>6</v>
      </c>
      <c r="AB10">
        <v>0.8</v>
      </c>
      <c r="AC10">
        <v>1.4</v>
      </c>
      <c r="AD10">
        <v>2.7</v>
      </c>
      <c r="AE10">
        <v>2.5</v>
      </c>
    </row>
    <row r="11" spans="1:31" x14ac:dyDescent="0.25">
      <c r="A11" s="368"/>
      <c r="B11">
        <v>7</v>
      </c>
      <c r="C11">
        <v>0.8</v>
      </c>
      <c r="D11">
        <v>1.8</v>
      </c>
      <c r="E11">
        <v>0.4</v>
      </c>
      <c r="F11">
        <v>6.2</v>
      </c>
      <c r="H11" s="368"/>
      <c r="I11" s="1">
        <v>7</v>
      </c>
      <c r="J11">
        <v>0.9</v>
      </c>
      <c r="Q11" s="368"/>
      <c r="R11" s="1">
        <v>7</v>
      </c>
      <c r="S11">
        <v>0.8</v>
      </c>
      <c r="T11">
        <v>1.6</v>
      </c>
      <c r="U11">
        <v>4</v>
      </c>
      <c r="Z11" s="366"/>
      <c r="AA11" s="3">
        <v>7</v>
      </c>
      <c r="AB11">
        <v>0.9</v>
      </c>
      <c r="AC11">
        <v>1.8</v>
      </c>
    </row>
    <row r="12" spans="1:31" x14ac:dyDescent="0.25">
      <c r="A12" s="368"/>
      <c r="B12">
        <v>8</v>
      </c>
      <c r="C12">
        <v>0.9</v>
      </c>
      <c r="H12" s="368"/>
      <c r="I12" s="1">
        <v>8</v>
      </c>
      <c r="J12">
        <v>0.9</v>
      </c>
      <c r="K12">
        <v>1.7</v>
      </c>
      <c r="L12">
        <v>1.3</v>
      </c>
      <c r="M12">
        <v>8.1</v>
      </c>
      <c r="Q12" s="368"/>
      <c r="R12" s="1">
        <v>8</v>
      </c>
      <c r="S12">
        <v>1</v>
      </c>
      <c r="T12">
        <v>3.5</v>
      </c>
      <c r="U12">
        <v>3.5</v>
      </c>
      <c r="V12">
        <v>3.7</v>
      </c>
      <c r="Z12" s="366"/>
      <c r="AA12" s="3">
        <v>8</v>
      </c>
      <c r="AB12">
        <v>0.8</v>
      </c>
      <c r="AC12">
        <v>2</v>
      </c>
      <c r="AD12">
        <v>2.9</v>
      </c>
      <c r="AE12">
        <v>4.4000000000000004</v>
      </c>
    </row>
    <row r="13" spans="1:31" x14ac:dyDescent="0.25">
      <c r="A13" s="368"/>
      <c r="B13">
        <v>9</v>
      </c>
      <c r="C13">
        <v>0.8</v>
      </c>
      <c r="D13">
        <v>2.2000000000000002</v>
      </c>
      <c r="E13">
        <v>4.4000000000000004</v>
      </c>
      <c r="F13">
        <v>8.5</v>
      </c>
      <c r="H13" s="368"/>
      <c r="I13" s="1">
        <v>9</v>
      </c>
      <c r="J13">
        <v>0.9</v>
      </c>
      <c r="K13">
        <v>3.3</v>
      </c>
      <c r="L13">
        <v>7.1</v>
      </c>
      <c r="M13">
        <v>10.5</v>
      </c>
      <c r="Q13" s="368"/>
      <c r="R13" s="1">
        <v>9</v>
      </c>
      <c r="S13">
        <v>1</v>
      </c>
      <c r="T13">
        <v>1.7</v>
      </c>
      <c r="U13">
        <v>3.2</v>
      </c>
      <c r="V13">
        <v>4.9000000000000004</v>
      </c>
      <c r="Z13" s="366"/>
      <c r="AA13" s="3">
        <v>9</v>
      </c>
      <c r="AB13">
        <v>0.8</v>
      </c>
      <c r="AC13">
        <v>1.7</v>
      </c>
      <c r="AD13">
        <v>3.8</v>
      </c>
      <c r="AE13">
        <v>5.5</v>
      </c>
    </row>
    <row r="14" spans="1:31" x14ac:dyDescent="0.25">
      <c r="A14" s="368"/>
      <c r="B14">
        <v>10</v>
      </c>
      <c r="C14">
        <v>0.9</v>
      </c>
      <c r="D14">
        <v>2.1</v>
      </c>
      <c r="E14">
        <v>4.3</v>
      </c>
      <c r="F14">
        <v>6.3</v>
      </c>
      <c r="H14" s="368"/>
      <c r="I14" s="1">
        <v>10</v>
      </c>
      <c r="J14">
        <v>0.9</v>
      </c>
      <c r="K14">
        <v>1.7</v>
      </c>
      <c r="L14">
        <v>3.3</v>
      </c>
      <c r="Q14" s="368"/>
      <c r="R14" s="1">
        <v>10</v>
      </c>
      <c r="S14">
        <v>1</v>
      </c>
      <c r="T14">
        <v>3.8</v>
      </c>
      <c r="U14">
        <v>6</v>
      </c>
      <c r="Z14" s="366"/>
      <c r="AA14" s="3">
        <v>10</v>
      </c>
      <c r="AB14">
        <v>1</v>
      </c>
    </row>
    <row r="15" spans="1:31" x14ac:dyDescent="0.25">
      <c r="A15" s="368"/>
      <c r="B15">
        <v>11</v>
      </c>
      <c r="C15">
        <v>0.9</v>
      </c>
      <c r="D15">
        <v>2.1</v>
      </c>
      <c r="E15">
        <v>1.9</v>
      </c>
      <c r="F15">
        <v>3.7</v>
      </c>
      <c r="H15" s="368"/>
      <c r="I15" s="1">
        <v>11</v>
      </c>
      <c r="J15">
        <v>0.8</v>
      </c>
      <c r="K15">
        <v>2</v>
      </c>
      <c r="L15">
        <v>4.0999999999999996</v>
      </c>
      <c r="M15">
        <v>7</v>
      </c>
      <c r="Q15" s="368"/>
      <c r="R15" s="1">
        <v>11</v>
      </c>
      <c r="S15">
        <v>0.8</v>
      </c>
      <c r="T15">
        <v>2</v>
      </c>
      <c r="U15">
        <v>2.1</v>
      </c>
      <c r="V15">
        <v>3.5</v>
      </c>
      <c r="Z15" s="366"/>
      <c r="AA15" s="3">
        <v>11</v>
      </c>
      <c r="AB15">
        <v>1</v>
      </c>
      <c r="AC15">
        <v>1.9</v>
      </c>
      <c r="AD15">
        <v>3.7</v>
      </c>
      <c r="AE15">
        <v>4.5999999999999996</v>
      </c>
    </row>
    <row r="16" spans="1:31" x14ac:dyDescent="0.25">
      <c r="A16" s="368"/>
      <c r="B16">
        <v>12</v>
      </c>
      <c r="C16">
        <v>0.7</v>
      </c>
      <c r="D16">
        <v>1</v>
      </c>
      <c r="E16">
        <v>3.3</v>
      </c>
      <c r="F16">
        <v>7.2</v>
      </c>
      <c r="H16" s="368"/>
      <c r="I16" s="1">
        <v>12</v>
      </c>
      <c r="J16">
        <v>0.9</v>
      </c>
      <c r="K16">
        <v>2.4</v>
      </c>
      <c r="L16">
        <v>6.2</v>
      </c>
      <c r="M16">
        <v>9.3000000000000007</v>
      </c>
      <c r="Q16" s="368"/>
      <c r="R16" s="1">
        <v>12</v>
      </c>
      <c r="S16">
        <v>1</v>
      </c>
      <c r="T16">
        <v>1.5</v>
      </c>
      <c r="U16">
        <v>2.8</v>
      </c>
      <c r="V16">
        <v>4.0999999999999996</v>
      </c>
      <c r="Z16" s="366"/>
      <c r="AA16" s="3">
        <v>12</v>
      </c>
      <c r="AB16">
        <v>0.9</v>
      </c>
      <c r="AC16">
        <v>1.8</v>
      </c>
      <c r="AD16">
        <v>4.9000000000000004</v>
      </c>
      <c r="AE16">
        <v>10.7</v>
      </c>
    </row>
    <row r="17" spans="1:31" x14ac:dyDescent="0.25">
      <c r="A17" s="368"/>
      <c r="B17">
        <v>13</v>
      </c>
      <c r="C17">
        <v>0.9</v>
      </c>
      <c r="D17">
        <v>2.5</v>
      </c>
      <c r="E17">
        <v>5.2</v>
      </c>
      <c r="F17">
        <v>8</v>
      </c>
      <c r="H17" s="368"/>
      <c r="I17" s="1">
        <v>13</v>
      </c>
      <c r="J17">
        <v>0.8</v>
      </c>
      <c r="K17">
        <v>1.8</v>
      </c>
      <c r="Q17" s="368"/>
      <c r="R17" s="1">
        <v>13</v>
      </c>
      <c r="S17">
        <v>0.8</v>
      </c>
      <c r="Z17" s="366"/>
      <c r="AA17" s="3">
        <v>13</v>
      </c>
      <c r="AB17">
        <v>0.9</v>
      </c>
      <c r="AC17">
        <v>1.1000000000000001</v>
      </c>
      <c r="AD17">
        <v>2.1</v>
      </c>
    </row>
    <row r="18" spans="1:31" x14ac:dyDescent="0.25">
      <c r="A18" s="368"/>
      <c r="B18">
        <v>14</v>
      </c>
      <c r="C18">
        <v>0.7</v>
      </c>
      <c r="D18">
        <v>2.8</v>
      </c>
      <c r="E18">
        <v>6.1</v>
      </c>
      <c r="H18" s="368"/>
      <c r="I18" s="1">
        <v>14</v>
      </c>
      <c r="J18">
        <v>0.8</v>
      </c>
      <c r="K18">
        <v>2.2000000000000002</v>
      </c>
      <c r="L18">
        <v>5.2</v>
      </c>
      <c r="M18">
        <v>6.9</v>
      </c>
      <c r="Q18" s="368"/>
      <c r="R18" s="1">
        <v>14</v>
      </c>
      <c r="S18">
        <v>1</v>
      </c>
      <c r="T18">
        <v>2.2999999999999998</v>
      </c>
      <c r="U18">
        <v>4</v>
      </c>
      <c r="V18">
        <v>4.7</v>
      </c>
      <c r="Z18" s="366"/>
      <c r="AA18" s="3">
        <v>14</v>
      </c>
      <c r="AB18">
        <v>0.8</v>
      </c>
      <c r="AC18">
        <v>2.5</v>
      </c>
      <c r="AD18">
        <v>5</v>
      </c>
      <c r="AE18">
        <v>4.7</v>
      </c>
    </row>
    <row r="19" spans="1:31" x14ac:dyDescent="0.25">
      <c r="A19" s="368"/>
      <c r="B19">
        <v>15</v>
      </c>
      <c r="C19">
        <v>0.9</v>
      </c>
      <c r="D19">
        <v>1.8</v>
      </c>
      <c r="E19">
        <v>2.4</v>
      </c>
      <c r="H19" s="368"/>
      <c r="I19" s="1">
        <v>15</v>
      </c>
      <c r="J19">
        <v>0.9</v>
      </c>
      <c r="K19">
        <v>2.2999999999999998</v>
      </c>
      <c r="L19">
        <v>4.8</v>
      </c>
      <c r="M19">
        <v>8</v>
      </c>
      <c r="Q19" s="368"/>
      <c r="R19" s="1">
        <v>15</v>
      </c>
      <c r="S19">
        <v>0.8</v>
      </c>
      <c r="T19">
        <v>1.7</v>
      </c>
      <c r="U19">
        <v>1.3</v>
      </c>
      <c r="V19">
        <v>2.9</v>
      </c>
      <c r="Z19" s="366"/>
      <c r="AA19" s="3">
        <v>15</v>
      </c>
      <c r="AB19">
        <v>0.9</v>
      </c>
      <c r="AC19">
        <v>1.8</v>
      </c>
      <c r="AD19">
        <v>1.5</v>
      </c>
      <c r="AE19">
        <v>2</v>
      </c>
    </row>
    <row r="20" spans="1:31" x14ac:dyDescent="0.25">
      <c r="A20" s="368"/>
      <c r="B20">
        <v>16</v>
      </c>
      <c r="C20">
        <v>0.9</v>
      </c>
      <c r="D20">
        <v>1.8</v>
      </c>
      <c r="E20">
        <v>3.6</v>
      </c>
      <c r="F20">
        <v>6.7</v>
      </c>
      <c r="H20" s="368"/>
      <c r="I20" s="1">
        <v>16</v>
      </c>
      <c r="J20">
        <v>0.7</v>
      </c>
      <c r="K20">
        <v>1.8</v>
      </c>
      <c r="L20">
        <v>2.1</v>
      </c>
      <c r="M20">
        <v>1.7</v>
      </c>
      <c r="Q20" s="368"/>
      <c r="R20" s="1">
        <v>16</v>
      </c>
      <c r="S20">
        <v>0.8</v>
      </c>
      <c r="T20">
        <v>1</v>
      </c>
      <c r="Z20" s="366"/>
      <c r="AA20" s="3">
        <v>16</v>
      </c>
      <c r="AB20">
        <v>0.8</v>
      </c>
      <c r="AC20">
        <v>2</v>
      </c>
      <c r="AD20">
        <v>3.9</v>
      </c>
      <c r="AE20">
        <v>7.7</v>
      </c>
    </row>
    <row r="21" spans="1:31" x14ac:dyDescent="0.25">
      <c r="A21" s="368"/>
      <c r="B21">
        <v>17</v>
      </c>
      <c r="C21">
        <v>0.7</v>
      </c>
      <c r="H21" s="368"/>
      <c r="I21" s="1">
        <v>17</v>
      </c>
      <c r="J21">
        <v>0.9</v>
      </c>
      <c r="K21">
        <v>3.5</v>
      </c>
      <c r="L21">
        <v>8</v>
      </c>
      <c r="M21">
        <v>8.1999999999999993</v>
      </c>
      <c r="Q21" s="368"/>
      <c r="R21" s="1">
        <v>17</v>
      </c>
      <c r="S21">
        <v>0.8</v>
      </c>
      <c r="T21">
        <v>1.5</v>
      </c>
      <c r="U21">
        <v>2</v>
      </c>
      <c r="V21">
        <v>4.3</v>
      </c>
      <c r="Z21" s="366"/>
      <c r="AA21" s="3">
        <v>17</v>
      </c>
      <c r="AB21">
        <v>0.8</v>
      </c>
      <c r="AC21">
        <v>1.9</v>
      </c>
    </row>
    <row r="22" spans="1:31" x14ac:dyDescent="0.25">
      <c r="A22" s="368"/>
      <c r="B22">
        <v>18</v>
      </c>
      <c r="C22">
        <v>0.9</v>
      </c>
      <c r="D22">
        <v>1.6</v>
      </c>
      <c r="E22">
        <v>4.8</v>
      </c>
      <c r="F22">
        <v>7.5</v>
      </c>
      <c r="H22" s="368"/>
      <c r="I22" s="1">
        <v>18</v>
      </c>
      <c r="J22">
        <v>0.8</v>
      </c>
      <c r="Q22" s="368"/>
      <c r="R22" s="1">
        <v>18</v>
      </c>
      <c r="S22">
        <v>0.9</v>
      </c>
      <c r="T22">
        <v>1.4</v>
      </c>
      <c r="U22">
        <v>2.2999999999999998</v>
      </c>
      <c r="V22">
        <v>3.8</v>
      </c>
      <c r="Z22" s="366"/>
      <c r="AA22" s="3">
        <v>18</v>
      </c>
      <c r="AB22">
        <v>0.8</v>
      </c>
      <c r="AC22">
        <v>1.1000000000000001</v>
      </c>
    </row>
    <row r="23" spans="1:31" x14ac:dyDescent="0.25">
      <c r="A23" s="368"/>
      <c r="B23">
        <v>19</v>
      </c>
      <c r="H23" s="368"/>
      <c r="I23" s="1">
        <v>19</v>
      </c>
      <c r="J23">
        <v>0.9</v>
      </c>
      <c r="K23">
        <v>2.7</v>
      </c>
      <c r="L23">
        <v>6.5</v>
      </c>
      <c r="Q23" s="368"/>
      <c r="R23" s="1">
        <v>19</v>
      </c>
      <c r="S23">
        <v>0.8</v>
      </c>
      <c r="T23">
        <v>1.5</v>
      </c>
      <c r="U23">
        <v>1.6</v>
      </c>
      <c r="V23">
        <v>2.9</v>
      </c>
      <c r="Z23" s="366"/>
      <c r="AA23" s="3">
        <v>19</v>
      </c>
      <c r="AB23">
        <v>0.8</v>
      </c>
      <c r="AC23">
        <v>1.7</v>
      </c>
      <c r="AD23">
        <v>3.8</v>
      </c>
      <c r="AE23">
        <v>5.9</v>
      </c>
    </row>
    <row r="24" spans="1:31" x14ac:dyDescent="0.25">
      <c r="A24" s="368"/>
      <c r="B24">
        <v>20</v>
      </c>
      <c r="C24">
        <v>0.8</v>
      </c>
      <c r="D24">
        <v>2.5</v>
      </c>
      <c r="E24">
        <v>2.7</v>
      </c>
      <c r="F24">
        <v>3.1</v>
      </c>
      <c r="H24" s="368"/>
      <c r="I24" s="1">
        <v>20</v>
      </c>
      <c r="J24">
        <v>0.7</v>
      </c>
      <c r="K24">
        <v>1.5</v>
      </c>
      <c r="L24">
        <v>4.0999999999999996</v>
      </c>
      <c r="Q24" s="368"/>
      <c r="R24" s="1">
        <v>20</v>
      </c>
      <c r="S24">
        <v>0.8</v>
      </c>
      <c r="T24">
        <v>1.2</v>
      </c>
      <c r="U24">
        <v>1.2</v>
      </c>
      <c r="V24">
        <v>1.6</v>
      </c>
      <c r="Z24" s="366"/>
      <c r="AA24" s="3">
        <v>20</v>
      </c>
      <c r="AB24">
        <v>0.8</v>
      </c>
      <c r="AC24">
        <v>1.8</v>
      </c>
      <c r="AD24">
        <v>4.4000000000000004</v>
      </c>
      <c r="AE24">
        <v>5.8</v>
      </c>
    </row>
    <row r="25" spans="1:31" x14ac:dyDescent="0.25">
      <c r="A25" s="368"/>
      <c r="B25">
        <v>21</v>
      </c>
      <c r="C25">
        <v>0.9</v>
      </c>
      <c r="D25">
        <v>2.2999999999999998</v>
      </c>
      <c r="E25">
        <v>5.0999999999999996</v>
      </c>
      <c r="F25">
        <v>7</v>
      </c>
      <c r="H25" s="368"/>
      <c r="I25" s="1">
        <v>21</v>
      </c>
      <c r="J25">
        <v>0.8</v>
      </c>
      <c r="K25">
        <v>1.8</v>
      </c>
      <c r="L25">
        <v>2.8</v>
      </c>
      <c r="M25">
        <v>4.8</v>
      </c>
      <c r="Q25" s="368"/>
      <c r="R25" s="1">
        <v>21</v>
      </c>
      <c r="S25">
        <v>1</v>
      </c>
      <c r="T25">
        <v>1.3</v>
      </c>
      <c r="U25">
        <v>2.6</v>
      </c>
      <c r="V25">
        <v>5.2</v>
      </c>
      <c r="Z25" s="366"/>
      <c r="AA25" s="3">
        <v>21</v>
      </c>
      <c r="AB25">
        <v>1</v>
      </c>
      <c r="AC25">
        <v>2.7</v>
      </c>
      <c r="AD25">
        <v>3.9</v>
      </c>
      <c r="AE25">
        <v>4.9000000000000004</v>
      </c>
    </row>
    <row r="26" spans="1:31" x14ac:dyDescent="0.25">
      <c r="A26" s="368"/>
      <c r="B26">
        <v>22</v>
      </c>
      <c r="C26">
        <v>0.7</v>
      </c>
      <c r="D26">
        <v>1.6</v>
      </c>
      <c r="E26">
        <v>4.7</v>
      </c>
      <c r="F26">
        <v>7</v>
      </c>
      <c r="H26" s="368"/>
      <c r="I26" s="1">
        <v>22</v>
      </c>
      <c r="J26">
        <v>0.8</v>
      </c>
      <c r="K26">
        <v>1.7</v>
      </c>
      <c r="L26">
        <v>2.7</v>
      </c>
      <c r="M26">
        <v>6.5</v>
      </c>
      <c r="Q26" s="368"/>
      <c r="R26" s="1">
        <v>22</v>
      </c>
      <c r="S26">
        <v>0.8</v>
      </c>
      <c r="T26">
        <v>1.9</v>
      </c>
      <c r="Z26" s="366"/>
      <c r="AA26" s="3">
        <v>22</v>
      </c>
      <c r="AB26">
        <v>0.8</v>
      </c>
      <c r="AC26">
        <v>1.8</v>
      </c>
      <c r="AD26">
        <v>2.2000000000000002</v>
      </c>
      <c r="AE26">
        <v>3.1</v>
      </c>
    </row>
    <row r="27" spans="1:31" x14ac:dyDescent="0.25">
      <c r="A27" s="368"/>
      <c r="B27">
        <v>23</v>
      </c>
      <c r="C27">
        <v>0.8</v>
      </c>
      <c r="D27">
        <v>2.1</v>
      </c>
      <c r="E27">
        <v>2.4</v>
      </c>
      <c r="F27">
        <v>6.1</v>
      </c>
      <c r="H27" s="368"/>
      <c r="I27" s="1">
        <v>23</v>
      </c>
      <c r="J27">
        <v>0.8</v>
      </c>
      <c r="K27">
        <v>2.2999999999999998</v>
      </c>
      <c r="L27">
        <v>5.2</v>
      </c>
      <c r="M27">
        <v>8.6999999999999993</v>
      </c>
      <c r="Q27" s="368"/>
      <c r="R27" s="1">
        <v>23</v>
      </c>
      <c r="S27">
        <v>0.8</v>
      </c>
      <c r="T27">
        <v>2.5</v>
      </c>
      <c r="U27">
        <v>4</v>
      </c>
      <c r="V27">
        <v>4</v>
      </c>
      <c r="Z27" s="366"/>
      <c r="AA27" s="3">
        <v>23</v>
      </c>
      <c r="AB27">
        <v>0.8</v>
      </c>
    </row>
    <row r="28" spans="1:31" x14ac:dyDescent="0.25">
      <c r="A28" s="368"/>
      <c r="B28">
        <v>24</v>
      </c>
      <c r="C28">
        <v>0.8</v>
      </c>
      <c r="D28">
        <v>1.8</v>
      </c>
      <c r="E28">
        <v>3.2</v>
      </c>
      <c r="F28">
        <v>5.7</v>
      </c>
      <c r="H28" s="368"/>
      <c r="I28" s="1">
        <v>24</v>
      </c>
      <c r="J28">
        <v>0.7</v>
      </c>
      <c r="K28">
        <v>1.7</v>
      </c>
      <c r="L28">
        <v>1.4</v>
      </c>
      <c r="M28">
        <v>6.4</v>
      </c>
      <c r="Q28" s="368"/>
      <c r="R28" s="1">
        <v>24</v>
      </c>
      <c r="S28">
        <v>0.8</v>
      </c>
      <c r="T28">
        <v>1.9</v>
      </c>
      <c r="U28">
        <v>2.6</v>
      </c>
      <c r="V28">
        <v>3.7</v>
      </c>
      <c r="Z28" s="366"/>
      <c r="AA28" s="3">
        <v>24</v>
      </c>
      <c r="AB28">
        <v>0.9</v>
      </c>
      <c r="AC28">
        <v>1.7</v>
      </c>
      <c r="AD28">
        <v>3.9</v>
      </c>
      <c r="AE28">
        <v>6.6</v>
      </c>
    </row>
    <row r="29" spans="1:31" x14ac:dyDescent="0.25">
      <c r="A29" s="368"/>
      <c r="B29" t="s">
        <v>9</v>
      </c>
      <c r="C29">
        <v>0.79130434782608705</v>
      </c>
      <c r="D29">
        <v>2.085</v>
      </c>
      <c r="E29">
        <v>4.0199999999999996</v>
      </c>
      <c r="F29">
        <v>6.8</v>
      </c>
      <c r="H29" s="368"/>
      <c r="I29" s="1" t="s">
        <v>9</v>
      </c>
      <c r="J29">
        <v>0.81250000000000033</v>
      </c>
      <c r="K29">
        <v>2.0045454545454544</v>
      </c>
      <c r="L29">
        <v>3.7950000000000008</v>
      </c>
      <c r="M29">
        <v>7.0533333333333337</v>
      </c>
      <c r="Q29" s="368"/>
      <c r="R29" s="1" t="s">
        <v>9</v>
      </c>
      <c r="S29">
        <v>0.86250000000000027</v>
      </c>
      <c r="T29">
        <v>1.918181818181818</v>
      </c>
      <c r="U29">
        <v>3.0249999999999999</v>
      </c>
      <c r="V29">
        <v>4.0235294117647058</v>
      </c>
      <c r="Z29" s="366"/>
      <c r="AA29" s="3">
        <v>25</v>
      </c>
      <c r="AB29">
        <v>0.9</v>
      </c>
      <c r="AC29">
        <v>1.1000000000000001</v>
      </c>
      <c r="AD29">
        <v>2.7</v>
      </c>
      <c r="AE29">
        <v>4.2</v>
      </c>
    </row>
    <row r="30" spans="1:31" x14ac:dyDescent="0.25">
      <c r="A30" s="368"/>
      <c r="B30" t="s">
        <v>10</v>
      </c>
      <c r="C30">
        <v>0.15348391529070571</v>
      </c>
      <c r="D30">
        <v>0.54509777008108085</v>
      </c>
      <c r="E30">
        <v>1.5883125769524284</v>
      </c>
      <c r="F30">
        <v>1.7014699527173565</v>
      </c>
      <c r="H30" s="368"/>
      <c r="I30" s="1" t="s">
        <v>10</v>
      </c>
      <c r="J30">
        <v>7.4088666034573827E-2</v>
      </c>
      <c r="K30">
        <v>0.5867402059379172</v>
      </c>
      <c r="L30">
        <v>2.1480652249236534</v>
      </c>
      <c r="M30">
        <v>2.428364136811521</v>
      </c>
      <c r="Q30" s="368"/>
      <c r="R30" s="1" t="s">
        <v>10</v>
      </c>
      <c r="S30">
        <v>9.2372120770566571E-2</v>
      </c>
      <c r="T30">
        <v>0.66949615997786571</v>
      </c>
      <c r="U30">
        <v>1.1652309461624919</v>
      </c>
      <c r="V30">
        <v>1.1333189157099102</v>
      </c>
      <c r="Z30" s="366"/>
      <c r="AA30" s="3">
        <v>26</v>
      </c>
      <c r="AB30">
        <v>1</v>
      </c>
      <c r="AC30">
        <v>2.8</v>
      </c>
      <c r="AD30">
        <v>3.8</v>
      </c>
      <c r="AE30">
        <v>4.5999999999999996</v>
      </c>
    </row>
    <row r="31" spans="1:31" x14ac:dyDescent="0.25">
      <c r="A31" s="368"/>
      <c r="B31" t="s">
        <v>11</v>
      </c>
      <c r="C31">
        <v>3.1329773015565485E-2</v>
      </c>
      <c r="D31">
        <v>0.11126761638563257</v>
      </c>
      <c r="E31">
        <v>0.32421294713154092</v>
      </c>
      <c r="F31">
        <v>0.34731109973624535</v>
      </c>
      <c r="I31" s="1" t="s">
        <v>11</v>
      </c>
      <c r="J31">
        <v>1.512328562568142E-2</v>
      </c>
      <c r="K31">
        <v>0.11976784301028483</v>
      </c>
      <c r="L31">
        <v>0.4384719779399775</v>
      </c>
      <c r="M31">
        <v>0.49568775373852897</v>
      </c>
      <c r="Q31" s="368"/>
      <c r="R31" s="1" t="s">
        <v>11</v>
      </c>
      <c r="S31">
        <v>1.8855380195552648E-2</v>
      </c>
      <c r="T31">
        <v>0.13666033139154232</v>
      </c>
      <c r="U31">
        <v>0.23785177088321349</v>
      </c>
      <c r="V31">
        <v>0.23133775494446487</v>
      </c>
      <c r="Z31" s="366"/>
      <c r="AA31" s="3" t="s">
        <v>9</v>
      </c>
      <c r="AB31">
        <v>0.86153846153846159</v>
      </c>
      <c r="AC31">
        <v>1.8333333333333333</v>
      </c>
      <c r="AD31">
        <v>3.4473684210526314</v>
      </c>
      <c r="AE31">
        <v>5.1111111111111107</v>
      </c>
    </row>
    <row r="32" spans="1:31" x14ac:dyDescent="0.25">
      <c r="Z32" s="366"/>
      <c r="AA32" s="3" t="s">
        <v>10</v>
      </c>
      <c r="AB32">
        <v>7.8822698199689206E-2</v>
      </c>
      <c r="AC32">
        <v>0.45704364002673636</v>
      </c>
      <c r="AD32">
        <v>0.9422081684463266</v>
      </c>
      <c r="AE32">
        <v>1.9487571221133886</v>
      </c>
    </row>
    <row r="33" spans="26:31" x14ac:dyDescent="0.25">
      <c r="Z33" s="366"/>
      <c r="AA33" s="3" t="s">
        <v>11</v>
      </c>
      <c r="AB33">
        <v>1.5458402932086545E-2</v>
      </c>
      <c r="AC33">
        <v>8.9633632271530969E-2</v>
      </c>
      <c r="AD33">
        <v>0.18478222449132067</v>
      </c>
      <c r="AE33">
        <v>0.38218271511188795</v>
      </c>
    </row>
  </sheetData>
  <mergeCells count="8">
    <mergeCell ref="A1:T1"/>
    <mergeCell ref="Z5:Z33"/>
    <mergeCell ref="C3:F3"/>
    <mergeCell ref="A5:A31"/>
    <mergeCell ref="H5:H30"/>
    <mergeCell ref="J3:M3"/>
    <mergeCell ref="S3:V3"/>
    <mergeCell ref="Q5:Q31"/>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1440"/>
  <sheetViews>
    <sheetView topLeftCell="A1421" workbookViewId="0">
      <selection activeCell="E1440" sqref="E1440"/>
    </sheetView>
  </sheetViews>
  <sheetFormatPr defaultRowHeight="12.75" x14ac:dyDescent="0.2"/>
  <cols>
    <col min="1" max="1" width="21.140625" style="34" customWidth="1"/>
    <col min="2" max="2" width="22.7109375" style="34" customWidth="1"/>
    <col min="3" max="3" width="30.7109375" style="34" customWidth="1"/>
    <col min="4" max="5" width="13.5703125" style="34" customWidth="1"/>
    <col min="6" max="6" width="10.140625" style="34" customWidth="1"/>
    <col min="7" max="7" width="9.42578125" style="34" customWidth="1"/>
    <col min="8" max="9" width="13" style="34" customWidth="1"/>
    <col min="10" max="256" width="9.140625" style="34"/>
    <col min="257" max="257" width="21.140625" style="34" customWidth="1"/>
    <col min="258" max="258" width="22.7109375" style="34" customWidth="1"/>
    <col min="259" max="259" width="30.7109375" style="34" customWidth="1"/>
    <col min="260" max="261" width="13.5703125" style="34" customWidth="1"/>
    <col min="262" max="262" width="10.140625" style="34" customWidth="1"/>
    <col min="263" max="263" width="9.42578125" style="34" customWidth="1"/>
    <col min="264" max="265" width="13" style="34" customWidth="1"/>
    <col min="266" max="512" width="9.140625" style="34"/>
    <col min="513" max="513" width="21.140625" style="34" customWidth="1"/>
    <col min="514" max="514" width="22.7109375" style="34" customWidth="1"/>
    <col min="515" max="515" width="30.7109375" style="34" customWidth="1"/>
    <col min="516" max="517" width="13.5703125" style="34" customWidth="1"/>
    <col min="518" max="518" width="10.140625" style="34" customWidth="1"/>
    <col min="519" max="519" width="9.42578125" style="34" customWidth="1"/>
    <col min="520" max="521" width="13" style="34" customWidth="1"/>
    <col min="522" max="768" width="9.140625" style="34"/>
    <col min="769" max="769" width="21.140625" style="34" customWidth="1"/>
    <col min="770" max="770" width="22.7109375" style="34" customWidth="1"/>
    <col min="771" max="771" width="30.7109375" style="34" customWidth="1"/>
    <col min="772" max="773" width="13.5703125" style="34" customWidth="1"/>
    <col min="774" max="774" width="10.140625" style="34" customWidth="1"/>
    <col min="775" max="775" width="9.42578125" style="34" customWidth="1"/>
    <col min="776" max="777" width="13" style="34" customWidth="1"/>
    <col min="778" max="1024" width="9.140625" style="34"/>
    <col min="1025" max="1025" width="21.140625" style="34" customWidth="1"/>
    <col min="1026" max="1026" width="22.7109375" style="34" customWidth="1"/>
    <col min="1027" max="1027" width="30.7109375" style="34" customWidth="1"/>
    <col min="1028" max="1029" width="13.5703125" style="34" customWidth="1"/>
    <col min="1030" max="1030" width="10.140625" style="34" customWidth="1"/>
    <col min="1031" max="1031" width="9.42578125" style="34" customWidth="1"/>
    <col min="1032" max="1033" width="13" style="34" customWidth="1"/>
    <col min="1034" max="1280" width="9.140625" style="34"/>
    <col min="1281" max="1281" width="21.140625" style="34" customWidth="1"/>
    <col min="1282" max="1282" width="22.7109375" style="34" customWidth="1"/>
    <col min="1283" max="1283" width="30.7109375" style="34" customWidth="1"/>
    <col min="1284" max="1285" width="13.5703125" style="34" customWidth="1"/>
    <col min="1286" max="1286" width="10.140625" style="34" customWidth="1"/>
    <col min="1287" max="1287" width="9.42578125" style="34" customWidth="1"/>
    <col min="1288" max="1289" width="13" style="34" customWidth="1"/>
    <col min="1290" max="1536" width="9.140625" style="34"/>
    <col min="1537" max="1537" width="21.140625" style="34" customWidth="1"/>
    <col min="1538" max="1538" width="22.7109375" style="34" customWidth="1"/>
    <col min="1539" max="1539" width="30.7109375" style="34" customWidth="1"/>
    <col min="1540" max="1541" width="13.5703125" style="34" customWidth="1"/>
    <col min="1542" max="1542" width="10.140625" style="34" customWidth="1"/>
    <col min="1543" max="1543" width="9.42578125" style="34" customWidth="1"/>
    <col min="1544" max="1545" width="13" style="34" customWidth="1"/>
    <col min="1546" max="1792" width="9.140625" style="34"/>
    <col min="1793" max="1793" width="21.140625" style="34" customWidth="1"/>
    <col min="1794" max="1794" width="22.7109375" style="34" customWidth="1"/>
    <col min="1795" max="1795" width="30.7109375" style="34" customWidth="1"/>
    <col min="1796" max="1797" width="13.5703125" style="34" customWidth="1"/>
    <col min="1798" max="1798" width="10.140625" style="34" customWidth="1"/>
    <col min="1799" max="1799" width="9.42578125" style="34" customWidth="1"/>
    <col min="1800" max="1801" width="13" style="34" customWidth="1"/>
    <col min="1802" max="2048" width="9.140625" style="34"/>
    <col min="2049" max="2049" width="21.140625" style="34" customWidth="1"/>
    <col min="2050" max="2050" width="22.7109375" style="34" customWidth="1"/>
    <col min="2051" max="2051" width="30.7109375" style="34" customWidth="1"/>
    <col min="2052" max="2053" width="13.5703125" style="34" customWidth="1"/>
    <col min="2054" max="2054" width="10.140625" style="34" customWidth="1"/>
    <col min="2055" max="2055" width="9.42578125" style="34" customWidth="1"/>
    <col min="2056" max="2057" width="13" style="34" customWidth="1"/>
    <col min="2058" max="2304" width="9.140625" style="34"/>
    <col min="2305" max="2305" width="21.140625" style="34" customWidth="1"/>
    <col min="2306" max="2306" width="22.7109375" style="34" customWidth="1"/>
    <col min="2307" max="2307" width="30.7109375" style="34" customWidth="1"/>
    <col min="2308" max="2309" width="13.5703125" style="34" customWidth="1"/>
    <col min="2310" max="2310" width="10.140625" style="34" customWidth="1"/>
    <col min="2311" max="2311" width="9.42578125" style="34" customWidth="1"/>
    <col min="2312" max="2313" width="13" style="34" customWidth="1"/>
    <col min="2314" max="2560" width="9.140625" style="34"/>
    <col min="2561" max="2561" width="21.140625" style="34" customWidth="1"/>
    <col min="2562" max="2562" width="22.7109375" style="34" customWidth="1"/>
    <col min="2563" max="2563" width="30.7109375" style="34" customWidth="1"/>
    <col min="2564" max="2565" width="13.5703125" style="34" customWidth="1"/>
    <col min="2566" max="2566" width="10.140625" style="34" customWidth="1"/>
    <col min="2567" max="2567" width="9.42578125" style="34" customWidth="1"/>
    <col min="2568" max="2569" width="13" style="34" customWidth="1"/>
    <col min="2570" max="2816" width="9.140625" style="34"/>
    <col min="2817" max="2817" width="21.140625" style="34" customWidth="1"/>
    <col min="2818" max="2818" width="22.7109375" style="34" customWidth="1"/>
    <col min="2819" max="2819" width="30.7109375" style="34" customWidth="1"/>
    <col min="2820" max="2821" width="13.5703125" style="34" customWidth="1"/>
    <col min="2822" max="2822" width="10.140625" style="34" customWidth="1"/>
    <col min="2823" max="2823" width="9.42578125" style="34" customWidth="1"/>
    <col min="2824" max="2825" width="13" style="34" customWidth="1"/>
    <col min="2826" max="3072" width="9.140625" style="34"/>
    <col min="3073" max="3073" width="21.140625" style="34" customWidth="1"/>
    <col min="3074" max="3074" width="22.7109375" style="34" customWidth="1"/>
    <col min="3075" max="3075" width="30.7109375" style="34" customWidth="1"/>
    <col min="3076" max="3077" width="13.5703125" style="34" customWidth="1"/>
    <col min="3078" max="3078" width="10.140625" style="34" customWidth="1"/>
    <col min="3079" max="3079" width="9.42578125" style="34" customWidth="1"/>
    <col min="3080" max="3081" width="13" style="34" customWidth="1"/>
    <col min="3082" max="3328" width="9.140625" style="34"/>
    <col min="3329" max="3329" width="21.140625" style="34" customWidth="1"/>
    <col min="3330" max="3330" width="22.7109375" style="34" customWidth="1"/>
    <col min="3331" max="3331" width="30.7109375" style="34" customWidth="1"/>
    <col min="3332" max="3333" width="13.5703125" style="34" customWidth="1"/>
    <col min="3334" max="3334" width="10.140625" style="34" customWidth="1"/>
    <col min="3335" max="3335" width="9.42578125" style="34" customWidth="1"/>
    <col min="3336" max="3337" width="13" style="34" customWidth="1"/>
    <col min="3338" max="3584" width="9.140625" style="34"/>
    <col min="3585" max="3585" width="21.140625" style="34" customWidth="1"/>
    <col min="3586" max="3586" width="22.7109375" style="34" customWidth="1"/>
    <col min="3587" max="3587" width="30.7109375" style="34" customWidth="1"/>
    <col min="3588" max="3589" width="13.5703125" style="34" customWidth="1"/>
    <col min="3590" max="3590" width="10.140625" style="34" customWidth="1"/>
    <col min="3591" max="3591" width="9.42578125" style="34" customWidth="1"/>
    <col min="3592" max="3593" width="13" style="34" customWidth="1"/>
    <col min="3594" max="3840" width="9.140625" style="34"/>
    <col min="3841" max="3841" width="21.140625" style="34" customWidth="1"/>
    <col min="3842" max="3842" width="22.7109375" style="34" customWidth="1"/>
    <col min="3843" max="3843" width="30.7109375" style="34" customWidth="1"/>
    <col min="3844" max="3845" width="13.5703125" style="34" customWidth="1"/>
    <col min="3846" max="3846" width="10.140625" style="34" customWidth="1"/>
    <col min="3847" max="3847" width="9.42578125" style="34" customWidth="1"/>
    <col min="3848" max="3849" width="13" style="34" customWidth="1"/>
    <col min="3850" max="4096" width="9.140625" style="34"/>
    <col min="4097" max="4097" width="21.140625" style="34" customWidth="1"/>
    <col min="4098" max="4098" width="22.7109375" style="34" customWidth="1"/>
    <col min="4099" max="4099" width="30.7109375" style="34" customWidth="1"/>
    <col min="4100" max="4101" width="13.5703125" style="34" customWidth="1"/>
    <col min="4102" max="4102" width="10.140625" style="34" customWidth="1"/>
    <col min="4103" max="4103" width="9.42578125" style="34" customWidth="1"/>
    <col min="4104" max="4105" width="13" style="34" customWidth="1"/>
    <col min="4106" max="4352" width="9.140625" style="34"/>
    <col min="4353" max="4353" width="21.140625" style="34" customWidth="1"/>
    <col min="4354" max="4354" width="22.7109375" style="34" customWidth="1"/>
    <col min="4355" max="4355" width="30.7109375" style="34" customWidth="1"/>
    <col min="4356" max="4357" width="13.5703125" style="34" customWidth="1"/>
    <col min="4358" max="4358" width="10.140625" style="34" customWidth="1"/>
    <col min="4359" max="4359" width="9.42578125" style="34" customWidth="1"/>
    <col min="4360" max="4361" width="13" style="34" customWidth="1"/>
    <col min="4362" max="4608" width="9.140625" style="34"/>
    <col min="4609" max="4609" width="21.140625" style="34" customWidth="1"/>
    <col min="4610" max="4610" width="22.7109375" style="34" customWidth="1"/>
    <col min="4611" max="4611" width="30.7109375" style="34" customWidth="1"/>
    <col min="4612" max="4613" width="13.5703125" style="34" customWidth="1"/>
    <col min="4614" max="4614" width="10.140625" style="34" customWidth="1"/>
    <col min="4615" max="4615" width="9.42578125" style="34" customWidth="1"/>
    <col min="4616" max="4617" width="13" style="34" customWidth="1"/>
    <col min="4618" max="4864" width="9.140625" style="34"/>
    <col min="4865" max="4865" width="21.140625" style="34" customWidth="1"/>
    <col min="4866" max="4866" width="22.7109375" style="34" customWidth="1"/>
    <col min="4867" max="4867" width="30.7109375" style="34" customWidth="1"/>
    <col min="4868" max="4869" width="13.5703125" style="34" customWidth="1"/>
    <col min="4870" max="4870" width="10.140625" style="34" customWidth="1"/>
    <col min="4871" max="4871" width="9.42578125" style="34" customWidth="1"/>
    <col min="4872" max="4873" width="13" style="34" customWidth="1"/>
    <col min="4874" max="5120" width="9.140625" style="34"/>
    <col min="5121" max="5121" width="21.140625" style="34" customWidth="1"/>
    <col min="5122" max="5122" width="22.7109375" style="34" customWidth="1"/>
    <col min="5123" max="5123" width="30.7109375" style="34" customWidth="1"/>
    <col min="5124" max="5125" width="13.5703125" style="34" customWidth="1"/>
    <col min="5126" max="5126" width="10.140625" style="34" customWidth="1"/>
    <col min="5127" max="5127" width="9.42578125" style="34" customWidth="1"/>
    <col min="5128" max="5129" width="13" style="34" customWidth="1"/>
    <col min="5130" max="5376" width="9.140625" style="34"/>
    <col min="5377" max="5377" width="21.140625" style="34" customWidth="1"/>
    <col min="5378" max="5378" width="22.7109375" style="34" customWidth="1"/>
    <col min="5379" max="5379" width="30.7109375" style="34" customWidth="1"/>
    <col min="5380" max="5381" width="13.5703125" style="34" customWidth="1"/>
    <col min="5382" max="5382" width="10.140625" style="34" customWidth="1"/>
    <col min="5383" max="5383" width="9.42578125" style="34" customWidth="1"/>
    <col min="5384" max="5385" width="13" style="34" customWidth="1"/>
    <col min="5386" max="5632" width="9.140625" style="34"/>
    <col min="5633" max="5633" width="21.140625" style="34" customWidth="1"/>
    <col min="5634" max="5634" width="22.7109375" style="34" customWidth="1"/>
    <col min="5635" max="5635" width="30.7109375" style="34" customWidth="1"/>
    <col min="5636" max="5637" width="13.5703125" style="34" customWidth="1"/>
    <col min="5638" max="5638" width="10.140625" style="34" customWidth="1"/>
    <col min="5639" max="5639" width="9.42578125" style="34" customWidth="1"/>
    <col min="5640" max="5641" width="13" style="34" customWidth="1"/>
    <col min="5642" max="5888" width="9.140625" style="34"/>
    <col min="5889" max="5889" width="21.140625" style="34" customWidth="1"/>
    <col min="5890" max="5890" width="22.7109375" style="34" customWidth="1"/>
    <col min="5891" max="5891" width="30.7109375" style="34" customWidth="1"/>
    <col min="5892" max="5893" width="13.5703125" style="34" customWidth="1"/>
    <col min="5894" max="5894" width="10.140625" style="34" customWidth="1"/>
    <col min="5895" max="5895" width="9.42578125" style="34" customWidth="1"/>
    <col min="5896" max="5897" width="13" style="34" customWidth="1"/>
    <col min="5898" max="6144" width="9.140625" style="34"/>
    <col min="6145" max="6145" width="21.140625" style="34" customWidth="1"/>
    <col min="6146" max="6146" width="22.7109375" style="34" customWidth="1"/>
    <col min="6147" max="6147" width="30.7109375" style="34" customWidth="1"/>
    <col min="6148" max="6149" width="13.5703125" style="34" customWidth="1"/>
    <col min="6150" max="6150" width="10.140625" style="34" customWidth="1"/>
    <col min="6151" max="6151" width="9.42578125" style="34" customWidth="1"/>
    <col min="6152" max="6153" width="13" style="34" customWidth="1"/>
    <col min="6154" max="6400" width="9.140625" style="34"/>
    <col min="6401" max="6401" width="21.140625" style="34" customWidth="1"/>
    <col min="6402" max="6402" width="22.7109375" style="34" customWidth="1"/>
    <col min="6403" max="6403" width="30.7109375" style="34" customWidth="1"/>
    <col min="6404" max="6405" width="13.5703125" style="34" customWidth="1"/>
    <col min="6406" max="6406" width="10.140625" style="34" customWidth="1"/>
    <col min="6407" max="6407" width="9.42578125" style="34" customWidth="1"/>
    <col min="6408" max="6409" width="13" style="34" customWidth="1"/>
    <col min="6410" max="6656" width="9.140625" style="34"/>
    <col min="6657" max="6657" width="21.140625" style="34" customWidth="1"/>
    <col min="6658" max="6658" width="22.7109375" style="34" customWidth="1"/>
    <col min="6659" max="6659" width="30.7109375" style="34" customWidth="1"/>
    <col min="6660" max="6661" width="13.5703125" style="34" customWidth="1"/>
    <col min="6662" max="6662" width="10.140625" style="34" customWidth="1"/>
    <col min="6663" max="6663" width="9.42578125" style="34" customWidth="1"/>
    <col min="6664" max="6665" width="13" style="34" customWidth="1"/>
    <col min="6666" max="6912" width="9.140625" style="34"/>
    <col min="6913" max="6913" width="21.140625" style="34" customWidth="1"/>
    <col min="6914" max="6914" width="22.7109375" style="34" customWidth="1"/>
    <col min="6915" max="6915" width="30.7109375" style="34" customWidth="1"/>
    <col min="6916" max="6917" width="13.5703125" style="34" customWidth="1"/>
    <col min="6918" max="6918" width="10.140625" style="34" customWidth="1"/>
    <col min="6919" max="6919" width="9.42578125" style="34" customWidth="1"/>
    <col min="6920" max="6921" width="13" style="34" customWidth="1"/>
    <col min="6922" max="7168" width="9.140625" style="34"/>
    <col min="7169" max="7169" width="21.140625" style="34" customWidth="1"/>
    <col min="7170" max="7170" width="22.7109375" style="34" customWidth="1"/>
    <col min="7171" max="7171" width="30.7109375" style="34" customWidth="1"/>
    <col min="7172" max="7173" width="13.5703125" style="34" customWidth="1"/>
    <col min="7174" max="7174" width="10.140625" style="34" customWidth="1"/>
    <col min="7175" max="7175" width="9.42578125" style="34" customWidth="1"/>
    <col min="7176" max="7177" width="13" style="34" customWidth="1"/>
    <col min="7178" max="7424" width="9.140625" style="34"/>
    <col min="7425" max="7425" width="21.140625" style="34" customWidth="1"/>
    <col min="7426" max="7426" width="22.7109375" style="34" customWidth="1"/>
    <col min="7427" max="7427" width="30.7109375" style="34" customWidth="1"/>
    <col min="7428" max="7429" width="13.5703125" style="34" customWidth="1"/>
    <col min="7430" max="7430" width="10.140625" style="34" customWidth="1"/>
    <col min="7431" max="7431" width="9.42578125" style="34" customWidth="1"/>
    <col min="7432" max="7433" width="13" style="34" customWidth="1"/>
    <col min="7434" max="7680" width="9.140625" style="34"/>
    <col min="7681" max="7681" width="21.140625" style="34" customWidth="1"/>
    <col min="7682" max="7682" width="22.7109375" style="34" customWidth="1"/>
    <col min="7683" max="7683" width="30.7109375" style="34" customWidth="1"/>
    <col min="7684" max="7685" width="13.5703125" style="34" customWidth="1"/>
    <col min="7686" max="7686" width="10.140625" style="34" customWidth="1"/>
    <col min="7687" max="7687" width="9.42578125" style="34" customWidth="1"/>
    <col min="7688" max="7689" width="13" style="34" customWidth="1"/>
    <col min="7690" max="7936" width="9.140625" style="34"/>
    <col min="7937" max="7937" width="21.140625" style="34" customWidth="1"/>
    <col min="7938" max="7938" width="22.7109375" style="34" customWidth="1"/>
    <col min="7939" max="7939" width="30.7109375" style="34" customWidth="1"/>
    <col min="7940" max="7941" width="13.5703125" style="34" customWidth="1"/>
    <col min="7942" max="7942" width="10.140625" style="34" customWidth="1"/>
    <col min="7943" max="7943" width="9.42578125" style="34" customWidth="1"/>
    <col min="7944" max="7945" width="13" style="34" customWidth="1"/>
    <col min="7946" max="8192" width="9.140625" style="34"/>
    <col min="8193" max="8193" width="21.140625" style="34" customWidth="1"/>
    <col min="8194" max="8194" width="22.7109375" style="34" customWidth="1"/>
    <col min="8195" max="8195" width="30.7109375" style="34" customWidth="1"/>
    <col min="8196" max="8197" width="13.5703125" style="34" customWidth="1"/>
    <col min="8198" max="8198" width="10.140625" style="34" customWidth="1"/>
    <col min="8199" max="8199" width="9.42578125" style="34" customWidth="1"/>
    <col min="8200" max="8201" width="13" style="34" customWidth="1"/>
    <col min="8202" max="8448" width="9.140625" style="34"/>
    <col min="8449" max="8449" width="21.140625" style="34" customWidth="1"/>
    <col min="8450" max="8450" width="22.7109375" style="34" customWidth="1"/>
    <col min="8451" max="8451" width="30.7109375" style="34" customWidth="1"/>
    <col min="8452" max="8453" width="13.5703125" style="34" customWidth="1"/>
    <col min="8454" max="8454" width="10.140625" style="34" customWidth="1"/>
    <col min="8455" max="8455" width="9.42578125" style="34" customWidth="1"/>
    <col min="8456" max="8457" width="13" style="34" customWidth="1"/>
    <col min="8458" max="8704" width="9.140625" style="34"/>
    <col min="8705" max="8705" width="21.140625" style="34" customWidth="1"/>
    <col min="8706" max="8706" width="22.7109375" style="34" customWidth="1"/>
    <col min="8707" max="8707" width="30.7109375" style="34" customWidth="1"/>
    <col min="8708" max="8709" width="13.5703125" style="34" customWidth="1"/>
    <col min="8710" max="8710" width="10.140625" style="34" customWidth="1"/>
    <col min="8711" max="8711" width="9.42578125" style="34" customWidth="1"/>
    <col min="8712" max="8713" width="13" style="34" customWidth="1"/>
    <col min="8714" max="8960" width="9.140625" style="34"/>
    <col min="8961" max="8961" width="21.140625" style="34" customWidth="1"/>
    <col min="8962" max="8962" width="22.7109375" style="34" customWidth="1"/>
    <col min="8963" max="8963" width="30.7109375" style="34" customWidth="1"/>
    <col min="8964" max="8965" width="13.5703125" style="34" customWidth="1"/>
    <col min="8966" max="8966" width="10.140625" style="34" customWidth="1"/>
    <col min="8967" max="8967" width="9.42578125" style="34" customWidth="1"/>
    <col min="8968" max="8969" width="13" style="34" customWidth="1"/>
    <col min="8970" max="9216" width="9.140625" style="34"/>
    <col min="9217" max="9217" width="21.140625" style="34" customWidth="1"/>
    <col min="9218" max="9218" width="22.7109375" style="34" customWidth="1"/>
    <col min="9219" max="9219" width="30.7109375" style="34" customWidth="1"/>
    <col min="9220" max="9221" width="13.5703125" style="34" customWidth="1"/>
    <col min="9222" max="9222" width="10.140625" style="34" customWidth="1"/>
    <col min="9223" max="9223" width="9.42578125" style="34" customWidth="1"/>
    <col min="9224" max="9225" width="13" style="34" customWidth="1"/>
    <col min="9226" max="9472" width="9.140625" style="34"/>
    <col min="9473" max="9473" width="21.140625" style="34" customWidth="1"/>
    <col min="9474" max="9474" width="22.7109375" style="34" customWidth="1"/>
    <col min="9475" max="9475" width="30.7109375" style="34" customWidth="1"/>
    <col min="9476" max="9477" width="13.5703125" style="34" customWidth="1"/>
    <col min="9478" max="9478" width="10.140625" style="34" customWidth="1"/>
    <col min="9479" max="9479" width="9.42578125" style="34" customWidth="1"/>
    <col min="9480" max="9481" width="13" style="34" customWidth="1"/>
    <col min="9482" max="9728" width="9.140625" style="34"/>
    <col min="9729" max="9729" width="21.140625" style="34" customWidth="1"/>
    <col min="9730" max="9730" width="22.7109375" style="34" customWidth="1"/>
    <col min="9731" max="9731" width="30.7109375" style="34" customWidth="1"/>
    <col min="9732" max="9733" width="13.5703125" style="34" customWidth="1"/>
    <col min="9734" max="9734" width="10.140625" style="34" customWidth="1"/>
    <col min="9735" max="9735" width="9.42578125" style="34" customWidth="1"/>
    <col min="9736" max="9737" width="13" style="34" customWidth="1"/>
    <col min="9738" max="9984" width="9.140625" style="34"/>
    <col min="9985" max="9985" width="21.140625" style="34" customWidth="1"/>
    <col min="9986" max="9986" width="22.7109375" style="34" customWidth="1"/>
    <col min="9987" max="9987" width="30.7109375" style="34" customWidth="1"/>
    <col min="9988" max="9989" width="13.5703125" style="34" customWidth="1"/>
    <col min="9990" max="9990" width="10.140625" style="34" customWidth="1"/>
    <col min="9991" max="9991" width="9.42578125" style="34" customWidth="1"/>
    <col min="9992" max="9993" width="13" style="34" customWidth="1"/>
    <col min="9994" max="10240" width="9.140625" style="34"/>
    <col min="10241" max="10241" width="21.140625" style="34" customWidth="1"/>
    <col min="10242" max="10242" width="22.7109375" style="34" customWidth="1"/>
    <col min="10243" max="10243" width="30.7109375" style="34" customWidth="1"/>
    <col min="10244" max="10245" width="13.5703125" style="34" customWidth="1"/>
    <col min="10246" max="10246" width="10.140625" style="34" customWidth="1"/>
    <col min="10247" max="10247" width="9.42578125" style="34" customWidth="1"/>
    <col min="10248" max="10249" width="13" style="34" customWidth="1"/>
    <col min="10250" max="10496" width="9.140625" style="34"/>
    <col min="10497" max="10497" width="21.140625" style="34" customWidth="1"/>
    <col min="10498" max="10498" width="22.7109375" style="34" customWidth="1"/>
    <col min="10499" max="10499" width="30.7109375" style="34" customWidth="1"/>
    <col min="10500" max="10501" width="13.5703125" style="34" customWidth="1"/>
    <col min="10502" max="10502" width="10.140625" style="34" customWidth="1"/>
    <col min="10503" max="10503" width="9.42578125" style="34" customWidth="1"/>
    <col min="10504" max="10505" width="13" style="34" customWidth="1"/>
    <col min="10506" max="10752" width="9.140625" style="34"/>
    <col min="10753" max="10753" width="21.140625" style="34" customWidth="1"/>
    <col min="10754" max="10754" width="22.7109375" style="34" customWidth="1"/>
    <col min="10755" max="10755" width="30.7109375" style="34" customWidth="1"/>
    <col min="10756" max="10757" width="13.5703125" style="34" customWidth="1"/>
    <col min="10758" max="10758" width="10.140625" style="34" customWidth="1"/>
    <col min="10759" max="10759" width="9.42578125" style="34" customWidth="1"/>
    <col min="10760" max="10761" width="13" style="34" customWidth="1"/>
    <col min="10762" max="11008" width="9.140625" style="34"/>
    <col min="11009" max="11009" width="21.140625" style="34" customWidth="1"/>
    <col min="11010" max="11010" width="22.7109375" style="34" customWidth="1"/>
    <col min="11011" max="11011" width="30.7109375" style="34" customWidth="1"/>
    <col min="11012" max="11013" width="13.5703125" style="34" customWidth="1"/>
    <col min="11014" max="11014" width="10.140625" style="34" customWidth="1"/>
    <col min="11015" max="11015" width="9.42578125" style="34" customWidth="1"/>
    <col min="11016" max="11017" width="13" style="34" customWidth="1"/>
    <col min="11018" max="11264" width="9.140625" style="34"/>
    <col min="11265" max="11265" width="21.140625" style="34" customWidth="1"/>
    <col min="11266" max="11266" width="22.7109375" style="34" customWidth="1"/>
    <col min="11267" max="11267" width="30.7109375" style="34" customWidth="1"/>
    <col min="11268" max="11269" width="13.5703125" style="34" customWidth="1"/>
    <col min="11270" max="11270" width="10.140625" style="34" customWidth="1"/>
    <col min="11271" max="11271" width="9.42578125" style="34" customWidth="1"/>
    <col min="11272" max="11273" width="13" style="34" customWidth="1"/>
    <col min="11274" max="11520" width="9.140625" style="34"/>
    <col min="11521" max="11521" width="21.140625" style="34" customWidth="1"/>
    <col min="11522" max="11522" width="22.7109375" style="34" customWidth="1"/>
    <col min="11523" max="11523" width="30.7109375" style="34" customWidth="1"/>
    <col min="11524" max="11525" width="13.5703125" style="34" customWidth="1"/>
    <col min="11526" max="11526" width="10.140625" style="34" customWidth="1"/>
    <col min="11527" max="11527" width="9.42578125" style="34" customWidth="1"/>
    <col min="11528" max="11529" width="13" style="34" customWidth="1"/>
    <col min="11530" max="11776" width="9.140625" style="34"/>
    <col min="11777" max="11777" width="21.140625" style="34" customWidth="1"/>
    <col min="11778" max="11778" width="22.7109375" style="34" customWidth="1"/>
    <col min="11779" max="11779" width="30.7109375" style="34" customWidth="1"/>
    <col min="11780" max="11781" width="13.5703125" style="34" customWidth="1"/>
    <col min="11782" max="11782" width="10.140625" style="34" customWidth="1"/>
    <col min="11783" max="11783" width="9.42578125" style="34" customWidth="1"/>
    <col min="11784" max="11785" width="13" style="34" customWidth="1"/>
    <col min="11786" max="12032" width="9.140625" style="34"/>
    <col min="12033" max="12033" width="21.140625" style="34" customWidth="1"/>
    <col min="12034" max="12034" width="22.7109375" style="34" customWidth="1"/>
    <col min="12035" max="12035" width="30.7109375" style="34" customWidth="1"/>
    <col min="12036" max="12037" width="13.5703125" style="34" customWidth="1"/>
    <col min="12038" max="12038" width="10.140625" style="34" customWidth="1"/>
    <col min="12039" max="12039" width="9.42578125" style="34" customWidth="1"/>
    <col min="12040" max="12041" width="13" style="34" customWidth="1"/>
    <col min="12042" max="12288" width="9.140625" style="34"/>
    <col min="12289" max="12289" width="21.140625" style="34" customWidth="1"/>
    <col min="12290" max="12290" width="22.7109375" style="34" customWidth="1"/>
    <col min="12291" max="12291" width="30.7109375" style="34" customWidth="1"/>
    <col min="12292" max="12293" width="13.5703125" style="34" customWidth="1"/>
    <col min="12294" max="12294" width="10.140625" style="34" customWidth="1"/>
    <col min="12295" max="12295" width="9.42578125" style="34" customWidth="1"/>
    <col min="12296" max="12297" width="13" style="34" customWidth="1"/>
    <col min="12298" max="12544" width="9.140625" style="34"/>
    <col min="12545" max="12545" width="21.140625" style="34" customWidth="1"/>
    <col min="12546" max="12546" width="22.7109375" style="34" customWidth="1"/>
    <col min="12547" max="12547" width="30.7109375" style="34" customWidth="1"/>
    <col min="12548" max="12549" width="13.5703125" style="34" customWidth="1"/>
    <col min="12550" max="12550" width="10.140625" style="34" customWidth="1"/>
    <col min="12551" max="12551" width="9.42578125" style="34" customWidth="1"/>
    <col min="12552" max="12553" width="13" style="34" customWidth="1"/>
    <col min="12554" max="12800" width="9.140625" style="34"/>
    <col min="12801" max="12801" width="21.140625" style="34" customWidth="1"/>
    <col min="12802" max="12802" width="22.7109375" style="34" customWidth="1"/>
    <col min="12803" max="12803" width="30.7109375" style="34" customWidth="1"/>
    <col min="12804" max="12805" width="13.5703125" style="34" customWidth="1"/>
    <col min="12806" max="12806" width="10.140625" style="34" customWidth="1"/>
    <col min="12807" max="12807" width="9.42578125" style="34" customWidth="1"/>
    <col min="12808" max="12809" width="13" style="34" customWidth="1"/>
    <col min="12810" max="13056" width="9.140625" style="34"/>
    <col min="13057" max="13057" width="21.140625" style="34" customWidth="1"/>
    <col min="13058" max="13058" width="22.7109375" style="34" customWidth="1"/>
    <col min="13059" max="13059" width="30.7109375" style="34" customWidth="1"/>
    <col min="13060" max="13061" width="13.5703125" style="34" customWidth="1"/>
    <col min="13062" max="13062" width="10.140625" style="34" customWidth="1"/>
    <col min="13063" max="13063" width="9.42578125" style="34" customWidth="1"/>
    <col min="13064" max="13065" width="13" style="34" customWidth="1"/>
    <col min="13066" max="13312" width="9.140625" style="34"/>
    <col min="13313" max="13313" width="21.140625" style="34" customWidth="1"/>
    <col min="13314" max="13314" width="22.7109375" style="34" customWidth="1"/>
    <col min="13315" max="13315" width="30.7109375" style="34" customWidth="1"/>
    <col min="13316" max="13317" width="13.5703125" style="34" customWidth="1"/>
    <col min="13318" max="13318" width="10.140625" style="34" customWidth="1"/>
    <col min="13319" max="13319" width="9.42578125" style="34" customWidth="1"/>
    <col min="13320" max="13321" width="13" style="34" customWidth="1"/>
    <col min="13322" max="13568" width="9.140625" style="34"/>
    <col min="13569" max="13569" width="21.140625" style="34" customWidth="1"/>
    <col min="13570" max="13570" width="22.7109375" style="34" customWidth="1"/>
    <col min="13571" max="13571" width="30.7109375" style="34" customWidth="1"/>
    <col min="13572" max="13573" width="13.5703125" style="34" customWidth="1"/>
    <col min="13574" max="13574" width="10.140625" style="34" customWidth="1"/>
    <col min="13575" max="13575" width="9.42578125" style="34" customWidth="1"/>
    <col min="13576" max="13577" width="13" style="34" customWidth="1"/>
    <col min="13578" max="13824" width="9.140625" style="34"/>
    <col min="13825" max="13825" width="21.140625" style="34" customWidth="1"/>
    <col min="13826" max="13826" width="22.7109375" style="34" customWidth="1"/>
    <col min="13827" max="13827" width="30.7109375" style="34" customWidth="1"/>
    <col min="13828" max="13829" width="13.5703125" style="34" customWidth="1"/>
    <col min="13830" max="13830" width="10.140625" style="34" customWidth="1"/>
    <col min="13831" max="13831" width="9.42578125" style="34" customWidth="1"/>
    <col min="13832" max="13833" width="13" style="34" customWidth="1"/>
    <col min="13834" max="14080" width="9.140625" style="34"/>
    <col min="14081" max="14081" width="21.140625" style="34" customWidth="1"/>
    <col min="14082" max="14082" width="22.7109375" style="34" customWidth="1"/>
    <col min="14083" max="14083" width="30.7109375" style="34" customWidth="1"/>
    <col min="14084" max="14085" width="13.5703125" style="34" customWidth="1"/>
    <col min="14086" max="14086" width="10.140625" style="34" customWidth="1"/>
    <col min="14087" max="14087" width="9.42578125" style="34" customWidth="1"/>
    <col min="14088" max="14089" width="13" style="34" customWidth="1"/>
    <col min="14090" max="14336" width="9.140625" style="34"/>
    <col min="14337" max="14337" width="21.140625" style="34" customWidth="1"/>
    <col min="14338" max="14338" width="22.7109375" style="34" customWidth="1"/>
    <col min="14339" max="14339" width="30.7109375" style="34" customWidth="1"/>
    <col min="14340" max="14341" width="13.5703125" style="34" customWidth="1"/>
    <col min="14342" max="14342" width="10.140625" style="34" customWidth="1"/>
    <col min="14343" max="14343" width="9.42578125" style="34" customWidth="1"/>
    <col min="14344" max="14345" width="13" style="34" customWidth="1"/>
    <col min="14346" max="14592" width="9.140625" style="34"/>
    <col min="14593" max="14593" width="21.140625" style="34" customWidth="1"/>
    <col min="14594" max="14594" width="22.7109375" style="34" customWidth="1"/>
    <col min="14595" max="14595" width="30.7109375" style="34" customWidth="1"/>
    <col min="14596" max="14597" width="13.5703125" style="34" customWidth="1"/>
    <col min="14598" max="14598" width="10.140625" style="34" customWidth="1"/>
    <col min="14599" max="14599" width="9.42578125" style="34" customWidth="1"/>
    <col min="14600" max="14601" width="13" style="34" customWidth="1"/>
    <col min="14602" max="14848" width="9.140625" style="34"/>
    <col min="14849" max="14849" width="21.140625" style="34" customWidth="1"/>
    <col min="14850" max="14850" width="22.7109375" style="34" customWidth="1"/>
    <col min="14851" max="14851" width="30.7109375" style="34" customWidth="1"/>
    <col min="14852" max="14853" width="13.5703125" style="34" customWidth="1"/>
    <col min="14854" max="14854" width="10.140625" style="34" customWidth="1"/>
    <col min="14855" max="14855" width="9.42578125" style="34" customWidth="1"/>
    <col min="14856" max="14857" width="13" style="34" customWidth="1"/>
    <col min="14858" max="15104" width="9.140625" style="34"/>
    <col min="15105" max="15105" width="21.140625" style="34" customWidth="1"/>
    <col min="15106" max="15106" width="22.7109375" style="34" customWidth="1"/>
    <col min="15107" max="15107" width="30.7109375" style="34" customWidth="1"/>
    <col min="15108" max="15109" width="13.5703125" style="34" customWidth="1"/>
    <col min="15110" max="15110" width="10.140625" style="34" customWidth="1"/>
    <col min="15111" max="15111" width="9.42578125" style="34" customWidth="1"/>
    <col min="15112" max="15113" width="13" style="34" customWidth="1"/>
    <col min="15114" max="15360" width="9.140625" style="34"/>
    <col min="15361" max="15361" width="21.140625" style="34" customWidth="1"/>
    <col min="15362" max="15362" width="22.7109375" style="34" customWidth="1"/>
    <col min="15363" max="15363" width="30.7109375" style="34" customWidth="1"/>
    <col min="15364" max="15365" width="13.5703125" style="34" customWidth="1"/>
    <col min="15366" max="15366" width="10.140625" style="34" customWidth="1"/>
    <col min="15367" max="15367" width="9.42578125" style="34" customWidth="1"/>
    <col min="15368" max="15369" width="13" style="34" customWidth="1"/>
    <col min="15370" max="15616" width="9.140625" style="34"/>
    <col min="15617" max="15617" width="21.140625" style="34" customWidth="1"/>
    <col min="15618" max="15618" width="22.7109375" style="34" customWidth="1"/>
    <col min="15619" max="15619" width="30.7109375" style="34" customWidth="1"/>
    <col min="15620" max="15621" width="13.5703125" style="34" customWidth="1"/>
    <col min="15622" max="15622" width="10.140625" style="34" customWidth="1"/>
    <col min="15623" max="15623" width="9.42578125" style="34" customWidth="1"/>
    <col min="15624" max="15625" width="13" style="34" customWidth="1"/>
    <col min="15626" max="15872" width="9.140625" style="34"/>
    <col min="15873" max="15873" width="21.140625" style="34" customWidth="1"/>
    <col min="15874" max="15874" width="22.7109375" style="34" customWidth="1"/>
    <col min="15875" max="15875" width="30.7109375" style="34" customWidth="1"/>
    <col min="15876" max="15877" width="13.5703125" style="34" customWidth="1"/>
    <col min="15878" max="15878" width="10.140625" style="34" customWidth="1"/>
    <col min="15879" max="15879" width="9.42578125" style="34" customWidth="1"/>
    <col min="15880" max="15881" width="13" style="34" customWidth="1"/>
    <col min="15882" max="16128" width="9.140625" style="34"/>
    <col min="16129" max="16129" width="21.140625" style="34" customWidth="1"/>
    <col min="16130" max="16130" width="22.7109375" style="34" customWidth="1"/>
    <col min="16131" max="16131" width="30.7109375" style="34" customWidth="1"/>
    <col min="16132" max="16133" width="13.5703125" style="34" customWidth="1"/>
    <col min="16134" max="16134" width="10.140625" style="34" customWidth="1"/>
    <col min="16135" max="16135" width="9.42578125" style="34" customWidth="1"/>
    <col min="16136" max="16137" width="13" style="34" customWidth="1"/>
    <col min="16138" max="16384" width="9.140625" style="34"/>
  </cols>
  <sheetData>
    <row r="2" spans="1:8" ht="15" x14ac:dyDescent="0.2">
      <c r="A2" s="119" t="s">
        <v>517</v>
      </c>
      <c r="B2" s="135"/>
      <c r="C2" s="135"/>
      <c r="D2" s="135"/>
      <c r="E2" s="135"/>
      <c r="F2" s="135"/>
      <c r="G2" s="135"/>
      <c r="H2" s="135"/>
    </row>
    <row r="3" spans="1:8" x14ac:dyDescent="0.2">
      <c r="A3" s="135"/>
      <c r="B3" s="135"/>
      <c r="C3" s="135"/>
      <c r="D3" s="135"/>
      <c r="E3" s="135"/>
      <c r="F3" s="135"/>
      <c r="G3" s="135"/>
      <c r="H3" s="135"/>
    </row>
    <row r="4" spans="1:8" ht="19.5" x14ac:dyDescent="0.35">
      <c r="A4" s="297" t="s">
        <v>393</v>
      </c>
      <c r="B4" s="298"/>
      <c r="C4"/>
      <c r="D4"/>
      <c r="E4"/>
      <c r="F4"/>
      <c r="G4"/>
      <c r="H4"/>
    </row>
    <row r="5" spans="1:8" ht="15" x14ac:dyDescent="0.25">
      <c r="A5" s="136" t="s">
        <v>282</v>
      </c>
      <c r="B5"/>
      <c r="C5"/>
      <c r="D5"/>
      <c r="E5"/>
      <c r="F5"/>
      <c r="G5"/>
      <c r="H5"/>
    </row>
    <row r="6" spans="1:8" ht="15" x14ac:dyDescent="0.25">
      <c r="A6" s="136" t="s">
        <v>283</v>
      </c>
      <c r="B6"/>
      <c r="C6"/>
      <c r="D6"/>
      <c r="E6"/>
      <c r="F6"/>
      <c r="G6"/>
      <c r="H6"/>
    </row>
    <row r="7" spans="1:8" ht="15" x14ac:dyDescent="0.25">
      <c r="A7" s="136" t="s">
        <v>284</v>
      </c>
      <c r="B7"/>
      <c r="C7"/>
      <c r="D7"/>
      <c r="E7"/>
      <c r="F7"/>
      <c r="G7"/>
      <c r="H7"/>
    </row>
    <row r="8" spans="1:8" ht="15" x14ac:dyDescent="0.25">
      <c r="A8"/>
      <c r="B8"/>
      <c r="C8"/>
      <c r="D8"/>
      <c r="E8"/>
      <c r="F8"/>
      <c r="G8"/>
      <c r="H8"/>
    </row>
    <row r="9" spans="1:8" ht="15" x14ac:dyDescent="0.25">
      <c r="A9"/>
      <c r="B9"/>
      <c r="C9"/>
      <c r="D9"/>
      <c r="E9"/>
      <c r="F9"/>
      <c r="G9"/>
      <c r="H9"/>
    </row>
    <row r="10" spans="1:8" ht="18" x14ac:dyDescent="0.25">
      <c r="A10" s="137" t="s">
        <v>285</v>
      </c>
      <c r="B10"/>
      <c r="C10"/>
      <c r="D10"/>
      <c r="E10"/>
      <c r="F10"/>
      <c r="G10"/>
      <c r="H10"/>
    </row>
    <row r="11" spans="1:8" ht="15" x14ac:dyDescent="0.25">
      <c r="A11"/>
      <c r="B11"/>
      <c r="C11"/>
      <c r="D11"/>
      <c r="E11"/>
      <c r="F11"/>
      <c r="G11"/>
      <c r="H11"/>
    </row>
    <row r="12" spans="1:8" ht="15" x14ac:dyDescent="0.25">
      <c r="A12"/>
      <c r="B12"/>
      <c r="C12"/>
      <c r="D12"/>
      <c r="E12"/>
      <c r="F12"/>
      <c r="G12"/>
      <c r="H12"/>
    </row>
    <row r="13" spans="1:8" ht="15" x14ac:dyDescent="0.25">
      <c r="A13" s="407" t="s">
        <v>286</v>
      </c>
      <c r="B13" s="407"/>
      <c r="C13" s="407"/>
      <c r="D13" s="407"/>
      <c r="E13"/>
      <c r="F13"/>
      <c r="G13"/>
      <c r="H13"/>
    </row>
    <row r="14" spans="1:8" ht="15.75" thickBot="1" x14ac:dyDescent="0.3">
      <c r="A14" s="428" t="s">
        <v>325</v>
      </c>
      <c r="B14" s="429"/>
      <c r="C14" s="429"/>
      <c r="D14" s="429"/>
      <c r="E14"/>
      <c r="F14"/>
      <c r="G14"/>
      <c r="H14"/>
    </row>
    <row r="15" spans="1:8" ht="16.5" thickTop="1" thickBot="1" x14ac:dyDescent="0.3">
      <c r="A15" s="139" t="s">
        <v>287</v>
      </c>
      <c r="B15" s="140" t="s">
        <v>288</v>
      </c>
      <c r="C15" s="140" t="s">
        <v>289</v>
      </c>
      <c r="D15" s="141" t="s">
        <v>264</v>
      </c>
      <c r="E15"/>
      <c r="F15"/>
      <c r="G15"/>
      <c r="H15"/>
    </row>
    <row r="16" spans="1:8" ht="16.5" thickTop="1" thickBot="1" x14ac:dyDescent="0.3">
      <c r="A16" s="142">
        <v>2.4713674505238266</v>
      </c>
      <c r="B16" s="143">
        <v>5</v>
      </c>
      <c r="C16" s="143">
        <v>28</v>
      </c>
      <c r="D16" s="144">
        <v>5.6429686399347319E-2</v>
      </c>
      <c r="E16"/>
      <c r="F16"/>
      <c r="G16"/>
      <c r="H16"/>
    </row>
    <row r="17" spans="1:8" ht="15.75" thickTop="1" x14ac:dyDescent="0.25">
      <c r="A17"/>
      <c r="B17"/>
      <c r="C17"/>
      <c r="D17"/>
      <c r="E17"/>
      <c r="F17"/>
      <c r="G17"/>
      <c r="H17"/>
    </row>
    <row r="18" spans="1:8" ht="15" x14ac:dyDescent="0.25">
      <c r="A18" s="407" t="s">
        <v>290</v>
      </c>
      <c r="B18" s="407"/>
      <c r="C18" s="407"/>
      <c r="D18" s="407"/>
      <c r="E18" s="407"/>
      <c r="F18" s="407"/>
      <c r="G18"/>
      <c r="H18"/>
    </row>
    <row r="19" spans="1:8" ht="15.75" thickBot="1" x14ac:dyDescent="0.3">
      <c r="A19" s="428" t="s">
        <v>325</v>
      </c>
      <c r="B19" s="429"/>
      <c r="C19" s="429"/>
      <c r="D19" s="429"/>
      <c r="E19" s="429"/>
      <c r="F19" s="429"/>
      <c r="G19"/>
      <c r="H19"/>
    </row>
    <row r="20" spans="1:8" ht="16.5" thickTop="1" thickBot="1" x14ac:dyDescent="0.3">
      <c r="A20" s="145" t="s">
        <v>248</v>
      </c>
      <c r="B20" s="139" t="s">
        <v>291</v>
      </c>
      <c r="C20" s="140" t="s">
        <v>266</v>
      </c>
      <c r="D20" s="140" t="s">
        <v>292</v>
      </c>
      <c r="E20" s="140" t="s">
        <v>241</v>
      </c>
      <c r="F20" s="141" t="s">
        <v>264</v>
      </c>
      <c r="G20"/>
      <c r="H20"/>
    </row>
    <row r="21" spans="1:8" ht="15.75" thickTop="1" x14ac:dyDescent="0.25">
      <c r="A21" s="146" t="s">
        <v>293</v>
      </c>
      <c r="B21" s="147">
        <v>57953.471412941144</v>
      </c>
      <c r="C21" s="148">
        <v>5</v>
      </c>
      <c r="D21" s="149">
        <v>11590.694282588229</v>
      </c>
      <c r="E21" s="149">
        <v>3.0439069382524475</v>
      </c>
      <c r="F21" s="150">
        <v>2.5640024579184784E-2</v>
      </c>
      <c r="G21"/>
      <c r="H21"/>
    </row>
    <row r="22" spans="1:8" ht="15" x14ac:dyDescent="0.25">
      <c r="A22" s="151" t="s">
        <v>294</v>
      </c>
      <c r="B22" s="152">
        <v>106619.36993999999</v>
      </c>
      <c r="C22" s="153">
        <v>28</v>
      </c>
      <c r="D22" s="154">
        <v>3807.8346407142853</v>
      </c>
      <c r="E22" s="155"/>
      <c r="F22" s="156"/>
      <c r="G22"/>
      <c r="H22"/>
    </row>
    <row r="23" spans="1:8" ht="15.75" thickBot="1" x14ac:dyDescent="0.3">
      <c r="A23" s="157" t="s">
        <v>295</v>
      </c>
      <c r="B23" s="158">
        <v>164572.84135294112</v>
      </c>
      <c r="C23" s="159">
        <v>33</v>
      </c>
      <c r="D23" s="160"/>
      <c r="E23" s="160"/>
      <c r="F23" s="161"/>
      <c r="G23"/>
      <c r="H23"/>
    </row>
    <row r="24" spans="1:8" ht="15.75" thickTop="1" x14ac:dyDescent="0.25">
      <c r="A24"/>
      <c r="B24"/>
      <c r="C24"/>
      <c r="D24"/>
      <c r="E24"/>
      <c r="F24"/>
      <c r="G24"/>
      <c r="H24"/>
    </row>
    <row r="25" spans="1:8" ht="15" x14ac:dyDescent="0.25">
      <c r="A25"/>
      <c r="B25"/>
      <c r="C25"/>
      <c r="D25"/>
      <c r="E25"/>
      <c r="F25"/>
      <c r="G25"/>
      <c r="H25"/>
    </row>
    <row r="26" spans="1:8" ht="18" x14ac:dyDescent="0.25">
      <c r="A26" s="137" t="s">
        <v>296</v>
      </c>
      <c r="B26"/>
      <c r="C26"/>
      <c r="D26"/>
      <c r="E26"/>
      <c r="F26"/>
      <c r="G26"/>
      <c r="H26"/>
    </row>
    <row r="27" spans="1:8" ht="15" x14ac:dyDescent="0.25">
      <c r="A27"/>
      <c r="B27"/>
      <c r="C27"/>
      <c r="D27"/>
      <c r="E27"/>
      <c r="F27"/>
      <c r="G27"/>
      <c r="H27"/>
    </row>
    <row r="28" spans="1:8" x14ac:dyDescent="0.2">
      <c r="A28" s="407" t="s">
        <v>297</v>
      </c>
      <c r="B28" s="407"/>
      <c r="C28" s="407"/>
      <c r="D28" s="407"/>
      <c r="E28" s="407"/>
      <c r="F28" s="407"/>
      <c r="G28" s="407"/>
      <c r="H28" s="407"/>
    </row>
    <row r="29" spans="1:8" ht="15.75" thickBot="1" x14ac:dyDescent="0.3">
      <c r="A29" s="428" t="s">
        <v>298</v>
      </c>
      <c r="B29" s="428" t="s">
        <v>325</v>
      </c>
      <c r="C29" s="429"/>
      <c r="D29" s="429"/>
      <c r="E29" s="429"/>
      <c r="F29" s="429"/>
      <c r="G29" s="429"/>
      <c r="H29" s="429"/>
    </row>
    <row r="30" spans="1:8" ht="13.5" thickTop="1" x14ac:dyDescent="0.2">
      <c r="A30" s="412" t="s">
        <v>394</v>
      </c>
      <c r="B30" s="425"/>
      <c r="C30" s="413"/>
      <c r="D30" s="416" t="s">
        <v>300</v>
      </c>
      <c r="E30" s="417" t="s">
        <v>301</v>
      </c>
      <c r="F30" s="417" t="s">
        <v>264</v>
      </c>
      <c r="G30" s="417" t="s">
        <v>302</v>
      </c>
      <c r="H30" s="418"/>
    </row>
    <row r="31" spans="1:8" ht="24.75" thickBot="1" x14ac:dyDescent="0.25">
      <c r="A31" s="414"/>
      <c r="B31" s="426"/>
      <c r="C31" s="415"/>
      <c r="D31" s="419"/>
      <c r="E31" s="427"/>
      <c r="F31" s="427"/>
      <c r="G31" s="162" t="s">
        <v>303</v>
      </c>
      <c r="H31" s="163" t="s">
        <v>304</v>
      </c>
    </row>
    <row r="32" spans="1:8" ht="13.5" thickTop="1" x14ac:dyDescent="0.2">
      <c r="A32" s="404" t="s">
        <v>305</v>
      </c>
      <c r="B32" s="424" t="s">
        <v>256</v>
      </c>
      <c r="C32" s="164" t="s">
        <v>257</v>
      </c>
      <c r="D32" s="165">
        <v>-80.798333333333318</v>
      </c>
      <c r="E32" s="166">
        <v>35.626931015334854</v>
      </c>
      <c r="F32" s="167">
        <v>0.24041895507396405</v>
      </c>
      <c r="G32" s="168">
        <v>-189.66983921428002</v>
      </c>
      <c r="H32" s="169">
        <v>28.073172547613392</v>
      </c>
    </row>
    <row r="33" spans="1:8" x14ac:dyDescent="0.2">
      <c r="A33" s="411"/>
      <c r="B33" s="408"/>
      <c r="C33" s="170" t="s">
        <v>306</v>
      </c>
      <c r="D33" s="171">
        <v>27.991</v>
      </c>
      <c r="E33" s="172">
        <v>37.365840482030791</v>
      </c>
      <c r="F33" s="173">
        <v>0.97367403535290831</v>
      </c>
      <c r="G33" s="174">
        <v>-86.194398681545593</v>
      </c>
      <c r="H33" s="175">
        <v>142.17639868154561</v>
      </c>
    </row>
    <row r="34" spans="1:8" x14ac:dyDescent="0.2">
      <c r="A34" s="411"/>
      <c r="B34" s="408"/>
      <c r="C34" s="170" t="s">
        <v>327</v>
      </c>
      <c r="D34" s="171">
        <v>-34.269000000000005</v>
      </c>
      <c r="E34" s="172">
        <v>37.365840482030791</v>
      </c>
      <c r="F34" s="173">
        <v>0.93879198228728677</v>
      </c>
      <c r="G34" s="174">
        <v>-148.4543986815456</v>
      </c>
      <c r="H34" s="175">
        <v>79.916398681545587</v>
      </c>
    </row>
    <row r="35" spans="1:8" x14ac:dyDescent="0.2">
      <c r="A35" s="411"/>
      <c r="B35" s="408"/>
      <c r="C35" s="170" t="s">
        <v>328</v>
      </c>
      <c r="D35" s="171">
        <v>14.50333333333333</v>
      </c>
      <c r="E35" s="172">
        <v>35.626931015334854</v>
      </c>
      <c r="F35" s="173">
        <v>0.99840199133782237</v>
      </c>
      <c r="G35" s="174">
        <v>-94.368172547613383</v>
      </c>
      <c r="H35" s="175">
        <v>123.37483921428004</v>
      </c>
    </row>
    <row r="36" spans="1:8" x14ac:dyDescent="0.2">
      <c r="A36" s="411"/>
      <c r="B36" s="420"/>
      <c r="C36" s="176" t="s">
        <v>329</v>
      </c>
      <c r="D36" s="177">
        <v>-69.141666666666623</v>
      </c>
      <c r="E36" s="178">
        <v>35.626931015334854</v>
      </c>
      <c r="F36" s="179">
        <v>0.39990318213198506</v>
      </c>
      <c r="G36" s="180">
        <v>-178.01317254761332</v>
      </c>
      <c r="H36" s="181">
        <v>39.729839214280084</v>
      </c>
    </row>
    <row r="37" spans="1:8" x14ac:dyDescent="0.2">
      <c r="A37" s="411"/>
      <c r="B37" s="421" t="s">
        <v>257</v>
      </c>
      <c r="C37" s="170" t="s">
        <v>256</v>
      </c>
      <c r="D37" s="171">
        <v>80.798333333333318</v>
      </c>
      <c r="E37" s="172">
        <v>35.626931015334854</v>
      </c>
      <c r="F37" s="173">
        <v>0.24041895507396405</v>
      </c>
      <c r="G37" s="174">
        <v>-28.073172547613392</v>
      </c>
      <c r="H37" s="175">
        <v>189.66983921428002</v>
      </c>
    </row>
    <row r="38" spans="1:8" x14ac:dyDescent="0.2">
      <c r="A38" s="411"/>
      <c r="B38" s="408"/>
      <c r="C38" s="170" t="s">
        <v>306</v>
      </c>
      <c r="D38" s="171">
        <v>108.78933333333332</v>
      </c>
      <c r="E38" s="172">
        <v>37.365840482030791</v>
      </c>
      <c r="F38" s="173">
        <v>6.8668571828140346E-2</v>
      </c>
      <c r="G38" s="174">
        <v>-5.3960653482122805</v>
      </c>
      <c r="H38" s="175">
        <v>222.97473201487892</v>
      </c>
    </row>
    <row r="39" spans="1:8" x14ac:dyDescent="0.2">
      <c r="A39" s="411"/>
      <c r="B39" s="408"/>
      <c r="C39" s="170" t="s">
        <v>327</v>
      </c>
      <c r="D39" s="171">
        <v>46.529333333333312</v>
      </c>
      <c r="E39" s="172">
        <v>37.365840482030791</v>
      </c>
      <c r="F39" s="173">
        <v>0.81096654763754517</v>
      </c>
      <c r="G39" s="174">
        <v>-67.65606534821228</v>
      </c>
      <c r="H39" s="175">
        <v>160.7147320148789</v>
      </c>
    </row>
    <row r="40" spans="1:8" x14ac:dyDescent="0.2">
      <c r="A40" s="411"/>
      <c r="B40" s="408"/>
      <c r="C40" s="170" t="s">
        <v>328</v>
      </c>
      <c r="D40" s="171">
        <v>95.301666666666648</v>
      </c>
      <c r="E40" s="172">
        <v>35.626931015334854</v>
      </c>
      <c r="F40" s="173">
        <v>0.11250223135281445</v>
      </c>
      <c r="G40" s="174">
        <v>-13.56983921428006</v>
      </c>
      <c r="H40" s="175">
        <v>204.17317254761335</v>
      </c>
    </row>
    <row r="41" spans="1:8" x14ac:dyDescent="0.2">
      <c r="A41" s="411"/>
      <c r="B41" s="420"/>
      <c r="C41" s="176" t="s">
        <v>329</v>
      </c>
      <c r="D41" s="177">
        <v>11.656666666666695</v>
      </c>
      <c r="E41" s="178">
        <v>35.626931015334854</v>
      </c>
      <c r="F41" s="179">
        <v>0.99944344095914772</v>
      </c>
      <c r="G41" s="180">
        <v>-97.214839214280019</v>
      </c>
      <c r="H41" s="181">
        <v>120.52817254761341</v>
      </c>
    </row>
    <row r="42" spans="1:8" x14ac:dyDescent="0.2">
      <c r="A42" s="411"/>
      <c r="B42" s="421" t="s">
        <v>306</v>
      </c>
      <c r="C42" s="170" t="s">
        <v>256</v>
      </c>
      <c r="D42" s="171">
        <v>-27.991</v>
      </c>
      <c r="E42" s="172">
        <v>37.365840482030791</v>
      </c>
      <c r="F42" s="173">
        <v>0.97367403535290831</v>
      </c>
      <c r="G42" s="174">
        <v>-142.17639868154561</v>
      </c>
      <c r="H42" s="175">
        <v>86.194398681545593</v>
      </c>
    </row>
    <row r="43" spans="1:8" x14ac:dyDescent="0.2">
      <c r="A43" s="411"/>
      <c r="B43" s="408"/>
      <c r="C43" s="170" t="s">
        <v>257</v>
      </c>
      <c r="D43" s="171">
        <v>-108.78933333333332</v>
      </c>
      <c r="E43" s="172">
        <v>37.365840482030791</v>
      </c>
      <c r="F43" s="173">
        <v>6.8668571828140346E-2</v>
      </c>
      <c r="G43" s="174">
        <v>-222.97473201487892</v>
      </c>
      <c r="H43" s="175">
        <v>5.3960653482122805</v>
      </c>
    </row>
    <row r="44" spans="1:8" x14ac:dyDescent="0.2">
      <c r="A44" s="411"/>
      <c r="B44" s="408"/>
      <c r="C44" s="170" t="s">
        <v>327</v>
      </c>
      <c r="D44" s="171">
        <v>-62.260000000000005</v>
      </c>
      <c r="E44" s="172">
        <v>39.027347543558662</v>
      </c>
      <c r="F44" s="173">
        <v>0.60822740075348491</v>
      </c>
      <c r="G44" s="174">
        <v>-181.52275928110174</v>
      </c>
      <c r="H44" s="175">
        <v>57.002759281101724</v>
      </c>
    </row>
    <row r="45" spans="1:8" x14ac:dyDescent="0.2">
      <c r="A45" s="411"/>
      <c r="B45" s="408"/>
      <c r="C45" s="170" t="s">
        <v>328</v>
      </c>
      <c r="D45" s="171">
        <v>-13.487666666666669</v>
      </c>
      <c r="E45" s="172">
        <v>37.365840482030791</v>
      </c>
      <c r="F45" s="173">
        <v>0.99910395339583691</v>
      </c>
      <c r="G45" s="174">
        <v>-127.67306534821226</v>
      </c>
      <c r="H45" s="175">
        <v>100.69773201487892</v>
      </c>
    </row>
    <row r="46" spans="1:8" x14ac:dyDescent="0.2">
      <c r="A46" s="411"/>
      <c r="B46" s="420"/>
      <c r="C46" s="176" t="s">
        <v>329</v>
      </c>
      <c r="D46" s="177">
        <v>-97.132666666666623</v>
      </c>
      <c r="E46" s="178">
        <v>37.365840482030791</v>
      </c>
      <c r="F46" s="179">
        <v>0.1307165125926556</v>
      </c>
      <c r="G46" s="180">
        <v>-211.31806534821223</v>
      </c>
      <c r="H46" s="181">
        <v>17.052732014878973</v>
      </c>
    </row>
    <row r="47" spans="1:8" x14ac:dyDescent="0.2">
      <c r="A47" s="411"/>
      <c r="B47" s="421" t="s">
        <v>327</v>
      </c>
      <c r="C47" s="170" t="s">
        <v>256</v>
      </c>
      <c r="D47" s="171">
        <v>34.269000000000005</v>
      </c>
      <c r="E47" s="172">
        <v>37.365840482030791</v>
      </c>
      <c r="F47" s="173">
        <v>0.93879198228728677</v>
      </c>
      <c r="G47" s="174">
        <v>-79.916398681545587</v>
      </c>
      <c r="H47" s="175">
        <v>148.4543986815456</v>
      </c>
    </row>
    <row r="48" spans="1:8" x14ac:dyDescent="0.2">
      <c r="A48" s="411"/>
      <c r="B48" s="408"/>
      <c r="C48" s="170" t="s">
        <v>257</v>
      </c>
      <c r="D48" s="171">
        <v>-46.529333333333312</v>
      </c>
      <c r="E48" s="172">
        <v>37.365840482030791</v>
      </c>
      <c r="F48" s="173">
        <v>0.81096654763754517</v>
      </c>
      <c r="G48" s="174">
        <v>-160.7147320148789</v>
      </c>
      <c r="H48" s="175">
        <v>67.65606534821228</v>
      </c>
    </row>
    <row r="49" spans="1:8" x14ac:dyDescent="0.2">
      <c r="A49" s="411"/>
      <c r="B49" s="408"/>
      <c r="C49" s="170" t="s">
        <v>306</v>
      </c>
      <c r="D49" s="171">
        <v>62.260000000000005</v>
      </c>
      <c r="E49" s="172">
        <v>39.027347543558662</v>
      </c>
      <c r="F49" s="173">
        <v>0.60822740075348491</v>
      </c>
      <c r="G49" s="174">
        <v>-57.002759281101724</v>
      </c>
      <c r="H49" s="175">
        <v>181.52275928110174</v>
      </c>
    </row>
    <row r="50" spans="1:8" x14ac:dyDescent="0.2">
      <c r="A50" s="411"/>
      <c r="B50" s="408"/>
      <c r="C50" s="170" t="s">
        <v>328</v>
      </c>
      <c r="D50" s="171">
        <v>48.772333333333336</v>
      </c>
      <c r="E50" s="172">
        <v>37.365840482030791</v>
      </c>
      <c r="F50" s="173">
        <v>0.77970249545779913</v>
      </c>
      <c r="G50" s="174">
        <v>-65.413065348212257</v>
      </c>
      <c r="H50" s="175">
        <v>162.95773201487893</v>
      </c>
    </row>
    <row r="51" spans="1:8" x14ac:dyDescent="0.2">
      <c r="A51" s="411"/>
      <c r="B51" s="420"/>
      <c r="C51" s="176" t="s">
        <v>329</v>
      </c>
      <c r="D51" s="177">
        <v>-34.872666666666618</v>
      </c>
      <c r="E51" s="178">
        <v>37.365840482030791</v>
      </c>
      <c r="F51" s="179">
        <v>0.93437371583147677</v>
      </c>
      <c r="G51" s="180">
        <v>-149.05806534821221</v>
      </c>
      <c r="H51" s="181">
        <v>79.312732014878975</v>
      </c>
    </row>
    <row r="52" spans="1:8" x14ac:dyDescent="0.2">
      <c r="A52" s="411"/>
      <c r="B52" s="421" t="s">
        <v>328</v>
      </c>
      <c r="C52" s="170" t="s">
        <v>256</v>
      </c>
      <c r="D52" s="171">
        <v>-14.50333333333333</v>
      </c>
      <c r="E52" s="172">
        <v>35.626931015334854</v>
      </c>
      <c r="F52" s="173">
        <v>0.99840199133782237</v>
      </c>
      <c r="G52" s="174">
        <v>-123.37483921428004</v>
      </c>
      <c r="H52" s="175">
        <v>94.368172547613383</v>
      </c>
    </row>
    <row r="53" spans="1:8" x14ac:dyDescent="0.2">
      <c r="A53" s="411"/>
      <c r="B53" s="408"/>
      <c r="C53" s="170" t="s">
        <v>257</v>
      </c>
      <c r="D53" s="171">
        <v>-95.301666666666648</v>
      </c>
      <c r="E53" s="172">
        <v>35.626931015334854</v>
      </c>
      <c r="F53" s="173">
        <v>0.11250223135281445</v>
      </c>
      <c r="G53" s="174">
        <v>-204.17317254761335</v>
      </c>
      <c r="H53" s="175">
        <v>13.56983921428006</v>
      </c>
    </row>
    <row r="54" spans="1:8" x14ac:dyDescent="0.2">
      <c r="A54" s="411"/>
      <c r="B54" s="408"/>
      <c r="C54" s="170" t="s">
        <v>306</v>
      </c>
      <c r="D54" s="171">
        <v>13.487666666666669</v>
      </c>
      <c r="E54" s="172">
        <v>37.365840482030791</v>
      </c>
      <c r="F54" s="173">
        <v>0.99910395339583691</v>
      </c>
      <c r="G54" s="174">
        <v>-100.69773201487892</v>
      </c>
      <c r="H54" s="175">
        <v>127.67306534821226</v>
      </c>
    </row>
    <row r="55" spans="1:8" x14ac:dyDescent="0.2">
      <c r="A55" s="411"/>
      <c r="B55" s="408"/>
      <c r="C55" s="170" t="s">
        <v>327</v>
      </c>
      <c r="D55" s="171">
        <v>-48.772333333333336</v>
      </c>
      <c r="E55" s="172">
        <v>37.365840482030791</v>
      </c>
      <c r="F55" s="173">
        <v>0.77970249545779913</v>
      </c>
      <c r="G55" s="174">
        <v>-162.95773201487893</v>
      </c>
      <c r="H55" s="175">
        <v>65.413065348212257</v>
      </c>
    </row>
    <row r="56" spans="1:8" x14ac:dyDescent="0.2">
      <c r="A56" s="411"/>
      <c r="B56" s="420"/>
      <c r="C56" s="176" t="s">
        <v>329</v>
      </c>
      <c r="D56" s="177">
        <v>-83.644999999999953</v>
      </c>
      <c r="E56" s="178">
        <v>35.626931015334854</v>
      </c>
      <c r="F56" s="179">
        <v>0.20924551956306336</v>
      </c>
      <c r="G56" s="180">
        <v>-192.51650588094665</v>
      </c>
      <c r="H56" s="181">
        <v>25.226505880946757</v>
      </c>
    </row>
    <row r="57" spans="1:8" x14ac:dyDescent="0.2">
      <c r="A57" s="411"/>
      <c r="B57" s="421" t="s">
        <v>329</v>
      </c>
      <c r="C57" s="170" t="s">
        <v>256</v>
      </c>
      <c r="D57" s="171">
        <v>69.141666666666623</v>
      </c>
      <c r="E57" s="172">
        <v>35.626931015334854</v>
      </c>
      <c r="F57" s="173">
        <v>0.39990318213198506</v>
      </c>
      <c r="G57" s="174">
        <v>-39.729839214280084</v>
      </c>
      <c r="H57" s="175">
        <v>178.01317254761332</v>
      </c>
    </row>
    <row r="58" spans="1:8" x14ac:dyDescent="0.2">
      <c r="A58" s="411"/>
      <c r="B58" s="408"/>
      <c r="C58" s="170" t="s">
        <v>257</v>
      </c>
      <c r="D58" s="171">
        <v>-11.656666666666695</v>
      </c>
      <c r="E58" s="172">
        <v>35.626931015334854</v>
      </c>
      <c r="F58" s="173">
        <v>0.99944344095914772</v>
      </c>
      <c r="G58" s="174">
        <v>-120.52817254761341</v>
      </c>
      <c r="H58" s="175">
        <v>97.214839214280019</v>
      </c>
    </row>
    <row r="59" spans="1:8" x14ac:dyDescent="0.2">
      <c r="A59" s="411"/>
      <c r="B59" s="408"/>
      <c r="C59" s="170" t="s">
        <v>306</v>
      </c>
      <c r="D59" s="171">
        <v>97.132666666666623</v>
      </c>
      <c r="E59" s="172">
        <v>37.365840482030791</v>
      </c>
      <c r="F59" s="173">
        <v>0.1307165125926556</v>
      </c>
      <c r="G59" s="174">
        <v>-17.052732014878973</v>
      </c>
      <c r="H59" s="175">
        <v>211.31806534821223</v>
      </c>
    </row>
    <row r="60" spans="1:8" x14ac:dyDescent="0.2">
      <c r="A60" s="411"/>
      <c r="B60" s="408"/>
      <c r="C60" s="170" t="s">
        <v>327</v>
      </c>
      <c r="D60" s="171">
        <v>34.872666666666618</v>
      </c>
      <c r="E60" s="172">
        <v>37.365840482030791</v>
      </c>
      <c r="F60" s="173">
        <v>0.93437371583147677</v>
      </c>
      <c r="G60" s="174">
        <v>-79.312732014878975</v>
      </c>
      <c r="H60" s="175">
        <v>149.05806534821221</v>
      </c>
    </row>
    <row r="61" spans="1:8" x14ac:dyDescent="0.2">
      <c r="A61" s="405"/>
      <c r="B61" s="420"/>
      <c r="C61" s="176" t="s">
        <v>328</v>
      </c>
      <c r="D61" s="177">
        <v>83.644999999999953</v>
      </c>
      <c r="E61" s="178">
        <v>35.626931015334854</v>
      </c>
      <c r="F61" s="179">
        <v>0.20924551956306336</v>
      </c>
      <c r="G61" s="180">
        <v>-25.226505880946757</v>
      </c>
      <c r="H61" s="181">
        <v>192.51650588094665</v>
      </c>
    </row>
    <row r="62" spans="1:8" ht="13.5" x14ac:dyDescent="0.2">
      <c r="A62" s="405" t="s">
        <v>307</v>
      </c>
      <c r="B62" s="421" t="s">
        <v>256</v>
      </c>
      <c r="C62" s="170" t="s">
        <v>257</v>
      </c>
      <c r="D62" s="182" t="s">
        <v>330</v>
      </c>
      <c r="E62" s="172">
        <v>35.626931015334854</v>
      </c>
      <c r="F62" s="173">
        <v>3.1244072426200122E-2</v>
      </c>
      <c r="G62" s="174">
        <v>-153.77679326538495</v>
      </c>
      <c r="H62" s="175">
        <v>-7.81987340128169</v>
      </c>
    </row>
    <row r="63" spans="1:8" x14ac:dyDescent="0.2">
      <c r="A63" s="411"/>
      <c r="B63" s="408"/>
      <c r="C63" s="170" t="s">
        <v>306</v>
      </c>
      <c r="D63" s="171">
        <v>27.991</v>
      </c>
      <c r="E63" s="172">
        <v>37.365840482030791</v>
      </c>
      <c r="F63" s="173">
        <v>0.46004036287654637</v>
      </c>
      <c r="G63" s="174">
        <v>-48.549454502566626</v>
      </c>
      <c r="H63" s="175">
        <v>104.53145450256662</v>
      </c>
    </row>
    <row r="64" spans="1:8" x14ac:dyDescent="0.2">
      <c r="A64" s="411"/>
      <c r="B64" s="408"/>
      <c r="C64" s="170" t="s">
        <v>327</v>
      </c>
      <c r="D64" s="171">
        <v>-34.269000000000005</v>
      </c>
      <c r="E64" s="172">
        <v>37.365840482030791</v>
      </c>
      <c r="F64" s="173">
        <v>0.36691161829367425</v>
      </c>
      <c r="G64" s="174">
        <v>-110.80945450256662</v>
      </c>
      <c r="H64" s="175">
        <v>42.27145450256662</v>
      </c>
    </row>
    <row r="65" spans="1:8" x14ac:dyDescent="0.2">
      <c r="A65" s="411"/>
      <c r="B65" s="408"/>
      <c r="C65" s="170" t="s">
        <v>328</v>
      </c>
      <c r="D65" s="171">
        <v>14.50333333333333</v>
      </c>
      <c r="E65" s="172">
        <v>35.626931015334854</v>
      </c>
      <c r="F65" s="173">
        <v>0.68703799711509317</v>
      </c>
      <c r="G65" s="174">
        <v>-58.475126598718298</v>
      </c>
      <c r="H65" s="175">
        <v>87.481793265384965</v>
      </c>
    </row>
    <row r="66" spans="1:8" x14ac:dyDescent="0.2">
      <c r="A66" s="411"/>
      <c r="B66" s="420"/>
      <c r="C66" s="176" t="s">
        <v>329</v>
      </c>
      <c r="D66" s="177">
        <v>-69.141666666666623</v>
      </c>
      <c r="E66" s="178">
        <v>35.626931015334854</v>
      </c>
      <c r="F66" s="179">
        <v>6.2421978108477133E-2</v>
      </c>
      <c r="G66" s="180">
        <v>-142.12012659871826</v>
      </c>
      <c r="H66" s="181">
        <v>3.8367932653850052</v>
      </c>
    </row>
    <row r="67" spans="1:8" ht="13.5" x14ac:dyDescent="0.2">
      <c r="A67" s="411"/>
      <c r="B67" s="421" t="s">
        <v>257</v>
      </c>
      <c r="C67" s="170" t="s">
        <v>256</v>
      </c>
      <c r="D67" s="182" t="s">
        <v>331</v>
      </c>
      <c r="E67" s="172">
        <v>35.626931015334854</v>
      </c>
      <c r="F67" s="173">
        <v>3.1244072426200122E-2</v>
      </c>
      <c r="G67" s="174">
        <v>7.81987340128169</v>
      </c>
      <c r="H67" s="175">
        <v>153.77679326538495</v>
      </c>
    </row>
    <row r="68" spans="1:8" ht="13.5" x14ac:dyDescent="0.2">
      <c r="A68" s="411"/>
      <c r="B68" s="408"/>
      <c r="C68" s="170" t="s">
        <v>306</v>
      </c>
      <c r="D68" s="182" t="s">
        <v>332</v>
      </c>
      <c r="E68" s="172">
        <v>37.365840482030791</v>
      </c>
      <c r="F68" s="173">
        <v>6.9844681528994897E-3</v>
      </c>
      <c r="G68" s="174">
        <v>32.248878830766692</v>
      </c>
      <c r="H68" s="175">
        <v>185.32978783589994</v>
      </c>
    </row>
    <row r="69" spans="1:8" x14ac:dyDescent="0.2">
      <c r="A69" s="411"/>
      <c r="B69" s="408"/>
      <c r="C69" s="170" t="s">
        <v>327</v>
      </c>
      <c r="D69" s="171">
        <v>46.529333333333312</v>
      </c>
      <c r="E69" s="172">
        <v>37.365840482030791</v>
      </c>
      <c r="F69" s="173">
        <v>0.22336542356416</v>
      </c>
      <c r="G69" s="174">
        <v>-30.011121169233313</v>
      </c>
      <c r="H69" s="175">
        <v>123.06978783589993</v>
      </c>
    </row>
    <row r="70" spans="1:8" ht="13.5" x14ac:dyDescent="0.2">
      <c r="A70" s="411"/>
      <c r="B70" s="408"/>
      <c r="C70" s="170" t="s">
        <v>328</v>
      </c>
      <c r="D70" s="182" t="s">
        <v>333</v>
      </c>
      <c r="E70" s="172">
        <v>35.626931015334854</v>
      </c>
      <c r="F70" s="173">
        <v>1.2338286473150765E-2</v>
      </c>
      <c r="G70" s="174">
        <v>22.32320673461502</v>
      </c>
      <c r="H70" s="175">
        <v>168.28012659871828</v>
      </c>
    </row>
    <row r="71" spans="1:8" x14ac:dyDescent="0.2">
      <c r="A71" s="411"/>
      <c r="B71" s="420"/>
      <c r="C71" s="176" t="s">
        <v>329</v>
      </c>
      <c r="D71" s="177">
        <v>11.656666666666695</v>
      </c>
      <c r="E71" s="178">
        <v>35.626931015334854</v>
      </c>
      <c r="F71" s="179">
        <v>0.74596008517172674</v>
      </c>
      <c r="G71" s="180">
        <v>-61.321793265384933</v>
      </c>
      <c r="H71" s="181">
        <v>84.63512659871833</v>
      </c>
    </row>
    <row r="72" spans="1:8" x14ac:dyDescent="0.2">
      <c r="A72" s="411"/>
      <c r="B72" s="421" t="s">
        <v>306</v>
      </c>
      <c r="C72" s="170" t="s">
        <v>256</v>
      </c>
      <c r="D72" s="171">
        <v>-27.991</v>
      </c>
      <c r="E72" s="172">
        <v>37.365840482030791</v>
      </c>
      <c r="F72" s="173">
        <v>0.46004036287654637</v>
      </c>
      <c r="G72" s="174">
        <v>-104.53145450256662</v>
      </c>
      <c r="H72" s="175">
        <v>48.549454502566626</v>
      </c>
    </row>
    <row r="73" spans="1:8" ht="13.5" x14ac:dyDescent="0.2">
      <c r="A73" s="411"/>
      <c r="B73" s="408"/>
      <c r="C73" s="170" t="s">
        <v>257</v>
      </c>
      <c r="D73" s="182" t="s">
        <v>334</v>
      </c>
      <c r="E73" s="172">
        <v>37.365840482030791</v>
      </c>
      <c r="F73" s="173">
        <v>6.9844681528994897E-3</v>
      </c>
      <c r="G73" s="174">
        <v>-185.32978783589994</v>
      </c>
      <c r="H73" s="175">
        <v>-32.248878830766692</v>
      </c>
    </row>
    <row r="74" spans="1:8" x14ac:dyDescent="0.2">
      <c r="A74" s="411"/>
      <c r="B74" s="408"/>
      <c r="C74" s="170" t="s">
        <v>327</v>
      </c>
      <c r="D74" s="171">
        <v>-62.260000000000005</v>
      </c>
      <c r="E74" s="172">
        <v>39.027347543558662</v>
      </c>
      <c r="F74" s="173">
        <v>0.12187379690477826</v>
      </c>
      <c r="G74" s="174">
        <v>-142.20389743354323</v>
      </c>
      <c r="H74" s="175">
        <v>17.683897433543212</v>
      </c>
    </row>
    <row r="75" spans="1:8" x14ac:dyDescent="0.2">
      <c r="A75" s="411"/>
      <c r="B75" s="408"/>
      <c r="C75" s="170" t="s">
        <v>328</v>
      </c>
      <c r="D75" s="171">
        <v>-13.487666666666669</v>
      </c>
      <c r="E75" s="172">
        <v>37.365840482030791</v>
      </c>
      <c r="F75" s="173">
        <v>0.72083673331609677</v>
      </c>
      <c r="G75" s="174">
        <v>-90.028121169233287</v>
      </c>
      <c r="H75" s="175">
        <v>63.052787835899956</v>
      </c>
    </row>
    <row r="76" spans="1:8" ht="13.5" x14ac:dyDescent="0.2">
      <c r="A76" s="411"/>
      <c r="B76" s="420"/>
      <c r="C76" s="176" t="s">
        <v>329</v>
      </c>
      <c r="D76" s="183" t="s">
        <v>335</v>
      </c>
      <c r="E76" s="178">
        <v>37.365840482030791</v>
      </c>
      <c r="F76" s="179">
        <v>1.4733036022054384E-2</v>
      </c>
      <c r="G76" s="180">
        <v>-173.67312116923324</v>
      </c>
      <c r="H76" s="181">
        <v>-20.592212164099998</v>
      </c>
    </row>
    <row r="77" spans="1:8" x14ac:dyDescent="0.2">
      <c r="A77" s="411"/>
      <c r="B77" s="421" t="s">
        <v>327</v>
      </c>
      <c r="C77" s="170" t="s">
        <v>256</v>
      </c>
      <c r="D77" s="171">
        <v>34.269000000000005</v>
      </c>
      <c r="E77" s="172">
        <v>37.365840482030791</v>
      </c>
      <c r="F77" s="173">
        <v>0.36691161829367425</v>
      </c>
      <c r="G77" s="174">
        <v>-42.27145450256662</v>
      </c>
      <c r="H77" s="175">
        <v>110.80945450256662</v>
      </c>
    </row>
    <row r="78" spans="1:8" x14ac:dyDescent="0.2">
      <c r="A78" s="411"/>
      <c r="B78" s="408"/>
      <c r="C78" s="170" t="s">
        <v>257</v>
      </c>
      <c r="D78" s="171">
        <v>-46.529333333333312</v>
      </c>
      <c r="E78" s="172">
        <v>37.365840482030791</v>
      </c>
      <c r="F78" s="173">
        <v>0.22336542356416</v>
      </c>
      <c r="G78" s="174">
        <v>-123.06978783589993</v>
      </c>
      <c r="H78" s="175">
        <v>30.011121169233313</v>
      </c>
    </row>
    <row r="79" spans="1:8" x14ac:dyDescent="0.2">
      <c r="A79" s="411"/>
      <c r="B79" s="408"/>
      <c r="C79" s="170" t="s">
        <v>306</v>
      </c>
      <c r="D79" s="171">
        <v>62.260000000000005</v>
      </c>
      <c r="E79" s="172">
        <v>39.027347543558662</v>
      </c>
      <c r="F79" s="173">
        <v>0.12187379690477826</v>
      </c>
      <c r="G79" s="174">
        <v>-17.683897433543212</v>
      </c>
      <c r="H79" s="175">
        <v>142.20389743354323</v>
      </c>
    </row>
    <row r="80" spans="1:8" x14ac:dyDescent="0.2">
      <c r="A80" s="411"/>
      <c r="B80" s="408"/>
      <c r="C80" s="170" t="s">
        <v>328</v>
      </c>
      <c r="D80" s="171">
        <v>48.772333333333336</v>
      </c>
      <c r="E80" s="172">
        <v>37.365840482030791</v>
      </c>
      <c r="F80" s="173">
        <v>0.20242725155218255</v>
      </c>
      <c r="G80" s="174">
        <v>-27.768121169233289</v>
      </c>
      <c r="H80" s="175">
        <v>125.31278783589995</v>
      </c>
    </row>
    <row r="81" spans="1:8" x14ac:dyDescent="0.2">
      <c r="A81" s="411"/>
      <c r="B81" s="420"/>
      <c r="C81" s="176" t="s">
        <v>329</v>
      </c>
      <c r="D81" s="177">
        <v>-34.872666666666618</v>
      </c>
      <c r="E81" s="178">
        <v>37.365840482030791</v>
      </c>
      <c r="F81" s="179">
        <v>0.35865590822627336</v>
      </c>
      <c r="G81" s="180">
        <v>-111.41312116923324</v>
      </c>
      <c r="H81" s="181">
        <v>41.667787835900008</v>
      </c>
    </row>
    <row r="82" spans="1:8" x14ac:dyDescent="0.2">
      <c r="A82" s="411"/>
      <c r="B82" s="421" t="s">
        <v>328</v>
      </c>
      <c r="C82" s="170" t="s">
        <v>256</v>
      </c>
      <c r="D82" s="171">
        <v>-14.50333333333333</v>
      </c>
      <c r="E82" s="172">
        <v>35.626931015334854</v>
      </c>
      <c r="F82" s="173">
        <v>0.68703799711509317</v>
      </c>
      <c r="G82" s="174">
        <v>-87.481793265384965</v>
      </c>
      <c r="H82" s="175">
        <v>58.475126598718298</v>
      </c>
    </row>
    <row r="83" spans="1:8" ht="13.5" x14ac:dyDescent="0.2">
      <c r="A83" s="411"/>
      <c r="B83" s="408"/>
      <c r="C83" s="170" t="s">
        <v>257</v>
      </c>
      <c r="D83" s="182" t="s">
        <v>336</v>
      </c>
      <c r="E83" s="172">
        <v>35.626931015334854</v>
      </c>
      <c r="F83" s="173">
        <v>1.2338286473150765E-2</v>
      </c>
      <c r="G83" s="174">
        <v>-168.28012659871828</v>
      </c>
      <c r="H83" s="175">
        <v>-22.32320673461502</v>
      </c>
    </row>
    <row r="84" spans="1:8" x14ac:dyDescent="0.2">
      <c r="A84" s="411"/>
      <c r="B84" s="408"/>
      <c r="C84" s="170" t="s">
        <v>306</v>
      </c>
      <c r="D84" s="171">
        <v>13.487666666666669</v>
      </c>
      <c r="E84" s="172">
        <v>37.365840482030791</v>
      </c>
      <c r="F84" s="173">
        <v>0.72083673331609677</v>
      </c>
      <c r="G84" s="174">
        <v>-63.052787835899956</v>
      </c>
      <c r="H84" s="175">
        <v>90.028121169233287</v>
      </c>
    </row>
    <row r="85" spans="1:8" x14ac:dyDescent="0.2">
      <c r="A85" s="411"/>
      <c r="B85" s="408"/>
      <c r="C85" s="170" t="s">
        <v>327</v>
      </c>
      <c r="D85" s="171">
        <v>-48.772333333333336</v>
      </c>
      <c r="E85" s="172">
        <v>37.365840482030791</v>
      </c>
      <c r="F85" s="173">
        <v>0.20242725155218255</v>
      </c>
      <c r="G85" s="174">
        <v>-125.31278783589995</v>
      </c>
      <c r="H85" s="175">
        <v>27.768121169233289</v>
      </c>
    </row>
    <row r="86" spans="1:8" ht="13.5" x14ac:dyDescent="0.2">
      <c r="A86" s="411"/>
      <c r="B86" s="420"/>
      <c r="C86" s="176" t="s">
        <v>329</v>
      </c>
      <c r="D86" s="183" t="s">
        <v>337</v>
      </c>
      <c r="E86" s="178">
        <v>35.626931015334854</v>
      </c>
      <c r="F86" s="179">
        <v>2.6180928470876216E-2</v>
      </c>
      <c r="G86" s="180">
        <v>-156.62345993205159</v>
      </c>
      <c r="H86" s="181">
        <v>-10.666540067948326</v>
      </c>
    </row>
    <row r="87" spans="1:8" x14ac:dyDescent="0.2">
      <c r="A87" s="411"/>
      <c r="B87" s="421" t="s">
        <v>329</v>
      </c>
      <c r="C87" s="170" t="s">
        <v>256</v>
      </c>
      <c r="D87" s="171">
        <v>69.141666666666623</v>
      </c>
      <c r="E87" s="172">
        <v>35.626931015334854</v>
      </c>
      <c r="F87" s="173">
        <v>6.2421978108477133E-2</v>
      </c>
      <c r="G87" s="174">
        <v>-3.8367932653850052</v>
      </c>
      <c r="H87" s="175">
        <v>142.12012659871826</v>
      </c>
    </row>
    <row r="88" spans="1:8" x14ac:dyDescent="0.2">
      <c r="A88" s="411"/>
      <c r="B88" s="408"/>
      <c r="C88" s="170" t="s">
        <v>257</v>
      </c>
      <c r="D88" s="171">
        <v>-11.656666666666695</v>
      </c>
      <c r="E88" s="172">
        <v>35.626931015334854</v>
      </c>
      <c r="F88" s="173">
        <v>0.74596008517172674</v>
      </c>
      <c r="G88" s="174">
        <v>-84.63512659871833</v>
      </c>
      <c r="H88" s="175">
        <v>61.321793265384933</v>
      </c>
    </row>
    <row r="89" spans="1:8" ht="13.5" x14ac:dyDescent="0.2">
      <c r="A89" s="411"/>
      <c r="B89" s="408"/>
      <c r="C89" s="170" t="s">
        <v>306</v>
      </c>
      <c r="D89" s="182" t="s">
        <v>338</v>
      </c>
      <c r="E89" s="172">
        <v>37.365840482030791</v>
      </c>
      <c r="F89" s="173">
        <v>1.4733036022054384E-2</v>
      </c>
      <c r="G89" s="174">
        <v>20.592212164099998</v>
      </c>
      <c r="H89" s="175">
        <v>173.67312116923324</v>
      </c>
    </row>
    <row r="90" spans="1:8" x14ac:dyDescent="0.2">
      <c r="A90" s="411"/>
      <c r="B90" s="408"/>
      <c r="C90" s="170" t="s">
        <v>327</v>
      </c>
      <c r="D90" s="171">
        <v>34.872666666666618</v>
      </c>
      <c r="E90" s="172">
        <v>37.365840482030791</v>
      </c>
      <c r="F90" s="173">
        <v>0.35865590822627336</v>
      </c>
      <c r="G90" s="174">
        <v>-41.667787835900008</v>
      </c>
      <c r="H90" s="175">
        <v>111.41312116923324</v>
      </c>
    </row>
    <row r="91" spans="1:8" ht="14.25" thickBot="1" x14ac:dyDescent="0.25">
      <c r="A91" s="406"/>
      <c r="B91" s="422"/>
      <c r="C91" s="184" t="s">
        <v>328</v>
      </c>
      <c r="D91" s="185" t="s">
        <v>339</v>
      </c>
      <c r="E91" s="186">
        <v>35.626931015334854</v>
      </c>
      <c r="F91" s="187">
        <v>2.6180928470876216E-2</v>
      </c>
      <c r="G91" s="188">
        <v>10.666540067948326</v>
      </c>
      <c r="H91" s="189">
        <v>156.62345993205159</v>
      </c>
    </row>
    <row r="92" spans="1:8" ht="13.5" thickTop="1" x14ac:dyDescent="0.2">
      <c r="A92" s="408" t="s">
        <v>308</v>
      </c>
      <c r="B92" s="408"/>
      <c r="C92" s="408"/>
      <c r="D92" s="408"/>
      <c r="E92" s="408"/>
      <c r="F92" s="408"/>
      <c r="G92" s="408"/>
      <c r="H92" s="408"/>
    </row>
    <row r="93" spans="1:8" ht="15" x14ac:dyDescent="0.25">
      <c r="A93"/>
      <c r="B93"/>
      <c r="C93"/>
      <c r="D93"/>
      <c r="E93"/>
      <c r="F93"/>
      <c r="G93"/>
      <c r="H93"/>
    </row>
    <row r="94" spans="1:8" ht="15" x14ac:dyDescent="0.25">
      <c r="A94"/>
      <c r="B94"/>
      <c r="C94"/>
      <c r="D94"/>
      <c r="E94"/>
      <c r="F94"/>
      <c r="G94"/>
      <c r="H94"/>
    </row>
    <row r="95" spans="1:8" ht="18" x14ac:dyDescent="0.25">
      <c r="A95" s="137" t="s">
        <v>309</v>
      </c>
      <c r="B95"/>
      <c r="C95"/>
      <c r="D95"/>
      <c r="E95"/>
      <c r="F95"/>
      <c r="G95"/>
      <c r="H95"/>
    </row>
    <row r="96" spans="1:8" ht="15" x14ac:dyDescent="0.25">
      <c r="A96"/>
      <c r="B96"/>
      <c r="C96"/>
      <c r="D96"/>
      <c r="E96"/>
      <c r="F96"/>
      <c r="G96"/>
      <c r="H96"/>
    </row>
    <row r="97" spans="1:8" ht="15.75" thickBot="1" x14ac:dyDescent="0.3">
      <c r="A97" s="407" t="s">
        <v>325</v>
      </c>
      <c r="B97" s="407"/>
      <c r="C97" s="407"/>
      <c r="D97" s="407"/>
      <c r="E97"/>
      <c r="F97"/>
      <c r="G97"/>
      <c r="H97"/>
    </row>
    <row r="98" spans="1:8" ht="25.5" thickTop="1" x14ac:dyDescent="0.25">
      <c r="A98" s="412" t="s">
        <v>2</v>
      </c>
      <c r="B98" s="413"/>
      <c r="C98" s="416" t="s">
        <v>251</v>
      </c>
      <c r="D98" s="190" t="s">
        <v>311</v>
      </c>
      <c r="E98"/>
      <c r="F98"/>
      <c r="G98"/>
      <c r="H98"/>
    </row>
    <row r="99" spans="1:8" ht="15.75" thickBot="1" x14ac:dyDescent="0.3">
      <c r="A99" s="414"/>
      <c r="B99" s="415"/>
      <c r="C99" s="419"/>
      <c r="D99" s="191" t="s">
        <v>312</v>
      </c>
      <c r="E99"/>
      <c r="F99"/>
      <c r="G99"/>
      <c r="H99"/>
    </row>
    <row r="100" spans="1:8" ht="15.75" thickTop="1" x14ac:dyDescent="0.25">
      <c r="A100" s="404" t="s">
        <v>314</v>
      </c>
      <c r="B100" s="164" t="s">
        <v>306</v>
      </c>
      <c r="C100" s="192">
        <v>5</v>
      </c>
      <c r="D100" s="169">
        <v>94.573999999999998</v>
      </c>
      <c r="E100"/>
      <c r="F100"/>
      <c r="G100"/>
      <c r="H100"/>
    </row>
    <row r="101" spans="1:8" ht="15" x14ac:dyDescent="0.25">
      <c r="A101" s="411"/>
      <c r="B101" s="170" t="s">
        <v>328</v>
      </c>
      <c r="C101" s="193">
        <v>6</v>
      </c>
      <c r="D101" s="175">
        <v>108.06166666666667</v>
      </c>
      <c r="E101"/>
      <c r="F101"/>
      <c r="G101"/>
      <c r="H101"/>
    </row>
    <row r="102" spans="1:8" ht="15" x14ac:dyDescent="0.25">
      <c r="A102" s="411"/>
      <c r="B102" s="170" t="s">
        <v>256</v>
      </c>
      <c r="C102" s="193">
        <v>6</v>
      </c>
      <c r="D102" s="175">
        <v>122.565</v>
      </c>
      <c r="E102"/>
      <c r="F102"/>
      <c r="G102"/>
      <c r="H102"/>
    </row>
    <row r="103" spans="1:8" ht="15" x14ac:dyDescent="0.25">
      <c r="A103" s="411"/>
      <c r="B103" s="170" t="s">
        <v>327</v>
      </c>
      <c r="C103" s="193">
        <v>5</v>
      </c>
      <c r="D103" s="175">
        <v>156.834</v>
      </c>
      <c r="E103"/>
      <c r="F103"/>
      <c r="G103"/>
      <c r="H103"/>
    </row>
    <row r="104" spans="1:8" ht="15" x14ac:dyDescent="0.25">
      <c r="A104" s="411"/>
      <c r="B104" s="170" t="s">
        <v>329</v>
      </c>
      <c r="C104" s="193">
        <v>6</v>
      </c>
      <c r="D104" s="175">
        <v>191.70666666666662</v>
      </c>
      <c r="E104"/>
      <c r="F104"/>
      <c r="G104"/>
      <c r="H104"/>
    </row>
    <row r="105" spans="1:8" ht="15" x14ac:dyDescent="0.25">
      <c r="A105" s="405"/>
      <c r="B105" s="176" t="s">
        <v>257</v>
      </c>
      <c r="C105" s="194">
        <v>6</v>
      </c>
      <c r="D105" s="181">
        <v>203.36333333333332</v>
      </c>
      <c r="E105"/>
      <c r="F105"/>
      <c r="G105"/>
      <c r="H105"/>
    </row>
    <row r="106" spans="1:8" ht="15.75" thickBot="1" x14ac:dyDescent="0.3">
      <c r="A106" s="406"/>
      <c r="B106" s="195" t="s">
        <v>264</v>
      </c>
      <c r="C106" s="196"/>
      <c r="D106" s="197">
        <v>6.2259754613484541E-2</v>
      </c>
      <c r="E106"/>
      <c r="F106"/>
      <c r="G106"/>
      <c r="H106"/>
    </row>
    <row r="107" spans="1:8" ht="15.75" thickTop="1" x14ac:dyDescent="0.25">
      <c r="A107" s="408" t="s">
        <v>315</v>
      </c>
      <c r="B107" s="408"/>
      <c r="C107" s="408"/>
      <c r="D107" s="408"/>
      <c r="E107"/>
      <c r="F107"/>
      <c r="G107"/>
      <c r="H107"/>
    </row>
    <row r="108" spans="1:8" ht="15" x14ac:dyDescent="0.25">
      <c r="A108" s="408" t="s">
        <v>340</v>
      </c>
      <c r="B108" s="408"/>
      <c r="C108" s="408"/>
      <c r="D108" s="408"/>
      <c r="E108"/>
      <c r="F108"/>
      <c r="G108"/>
      <c r="H108"/>
    </row>
    <row r="109" spans="1:8" ht="15" x14ac:dyDescent="0.25">
      <c r="A109" s="408" t="s">
        <v>317</v>
      </c>
      <c r="B109" s="408"/>
      <c r="C109" s="408"/>
      <c r="D109" s="408"/>
      <c r="E109"/>
      <c r="F109"/>
      <c r="G109"/>
      <c r="H109"/>
    </row>
    <row r="110" spans="1:8" ht="15" x14ac:dyDescent="0.25">
      <c r="A110"/>
      <c r="B110"/>
      <c r="C110"/>
      <c r="D110"/>
      <c r="E110"/>
      <c r="F110"/>
      <c r="G110"/>
      <c r="H110"/>
    </row>
    <row r="111" spans="1:8" ht="16.5" x14ac:dyDescent="0.3">
      <c r="A111" s="218" t="s">
        <v>341</v>
      </c>
      <c r="B111" s="296"/>
      <c r="C111"/>
      <c r="D111"/>
      <c r="E111"/>
      <c r="F111"/>
      <c r="G111"/>
      <c r="H111"/>
    </row>
    <row r="112" spans="1:8" ht="16.5" x14ac:dyDescent="0.3">
      <c r="A112" s="218" t="s">
        <v>342</v>
      </c>
      <c r="B112" s="296"/>
      <c r="C112"/>
      <c r="D112"/>
      <c r="E112"/>
      <c r="F112"/>
      <c r="G112"/>
      <c r="H112"/>
    </row>
    <row r="113" spans="1:8" ht="15" x14ac:dyDescent="0.25">
      <c r="A113" s="136" t="s">
        <v>343</v>
      </c>
      <c r="B113"/>
      <c r="C113"/>
      <c r="D113"/>
      <c r="E113"/>
      <c r="F113"/>
      <c r="G113"/>
      <c r="H113"/>
    </row>
    <row r="114" spans="1:8" ht="15" x14ac:dyDescent="0.25">
      <c r="A114" s="136" t="s">
        <v>344</v>
      </c>
      <c r="B114"/>
      <c r="C114"/>
      <c r="D114"/>
      <c r="E114"/>
      <c r="F114"/>
      <c r="G114"/>
      <c r="H114"/>
    </row>
    <row r="115" spans="1:8" ht="15" x14ac:dyDescent="0.25">
      <c r="A115" s="136" t="s">
        <v>345</v>
      </c>
      <c r="B115"/>
      <c r="C115"/>
      <c r="D115"/>
      <c r="E115"/>
      <c r="F115"/>
      <c r="G115"/>
      <c r="H115"/>
    </row>
    <row r="116" spans="1:8" ht="15" x14ac:dyDescent="0.25">
      <c r="A116"/>
      <c r="B116"/>
      <c r="C116"/>
      <c r="D116"/>
      <c r="E116"/>
      <c r="F116"/>
      <c r="G116"/>
      <c r="H116"/>
    </row>
    <row r="117" spans="1:8" ht="15" x14ac:dyDescent="0.25">
      <c r="A117"/>
      <c r="B117"/>
      <c r="C117"/>
      <c r="D117"/>
      <c r="E117"/>
      <c r="F117"/>
      <c r="G117"/>
      <c r="H117"/>
    </row>
    <row r="118" spans="1:8" ht="18" x14ac:dyDescent="0.25">
      <c r="A118" s="137" t="s">
        <v>346</v>
      </c>
      <c r="B118"/>
      <c r="C118"/>
      <c r="D118"/>
      <c r="E118"/>
      <c r="F118"/>
      <c r="G118"/>
      <c r="H118"/>
    </row>
    <row r="119" spans="1:8" ht="15" x14ac:dyDescent="0.25">
      <c r="A119"/>
      <c r="B119"/>
      <c r="C119"/>
      <c r="D119"/>
      <c r="E119"/>
      <c r="F119"/>
      <c r="G119"/>
      <c r="H119"/>
    </row>
    <row r="120" spans="1:8" ht="15" x14ac:dyDescent="0.25">
      <c r="A120" s="407"/>
      <c r="B120" s="407"/>
      <c r="C120" s="407"/>
      <c r="D120"/>
      <c r="E120"/>
      <c r="F120"/>
      <c r="G120"/>
      <c r="H120"/>
    </row>
    <row r="121" spans="1:8" ht="15" x14ac:dyDescent="0.25">
      <c r="A121"/>
      <c r="B121"/>
      <c r="C121"/>
      <c r="D121"/>
      <c r="E121"/>
      <c r="F121"/>
      <c r="G121"/>
      <c r="H121"/>
    </row>
    <row r="122" spans="1:8" ht="15.75" thickBot="1" x14ac:dyDescent="0.3">
      <c r="A122" s="407" t="s">
        <v>347</v>
      </c>
      <c r="B122" s="407"/>
      <c r="C122" s="407"/>
      <c r="D122" s="407"/>
      <c r="E122" s="407"/>
      <c r="F122" s="407"/>
      <c r="G122"/>
      <c r="H122"/>
    </row>
    <row r="123" spans="1:8" ht="16.5" thickTop="1" thickBot="1" x14ac:dyDescent="0.3">
      <c r="A123" s="145" t="s">
        <v>248</v>
      </c>
      <c r="B123" s="139" t="s">
        <v>251</v>
      </c>
      <c r="C123" s="140" t="s">
        <v>252</v>
      </c>
      <c r="D123" s="140" t="s">
        <v>253</v>
      </c>
      <c r="E123" s="140" t="s">
        <v>348</v>
      </c>
      <c r="F123" s="141" t="s">
        <v>349</v>
      </c>
      <c r="G123"/>
      <c r="H123"/>
    </row>
    <row r="124" spans="1:8" ht="15.75" thickTop="1" x14ac:dyDescent="0.25">
      <c r="A124" s="146" t="s">
        <v>326</v>
      </c>
      <c r="B124" s="192">
        <v>36</v>
      </c>
      <c r="C124" s="168">
        <v>141.66954635277779</v>
      </c>
      <c r="D124" s="166">
        <v>69.407707977821204</v>
      </c>
      <c r="E124" s="198">
        <v>38.578302049999998</v>
      </c>
      <c r="F124" s="199">
        <v>357.7716719</v>
      </c>
      <c r="G124"/>
      <c r="H124"/>
    </row>
    <row r="125" spans="1:8" ht="15.75" thickBot="1" x14ac:dyDescent="0.3">
      <c r="A125" s="157" t="s">
        <v>2</v>
      </c>
      <c r="B125" s="200">
        <v>36</v>
      </c>
      <c r="C125" s="188">
        <v>3.5</v>
      </c>
      <c r="D125" s="186">
        <v>1.7320508075688772</v>
      </c>
      <c r="E125" s="201">
        <v>1</v>
      </c>
      <c r="F125" s="202">
        <v>6</v>
      </c>
      <c r="G125"/>
      <c r="H125"/>
    </row>
    <row r="126" spans="1:8" ht="15.75" thickTop="1" x14ac:dyDescent="0.25">
      <c r="A126"/>
      <c r="B126"/>
      <c r="C126"/>
      <c r="D126"/>
      <c r="E126"/>
      <c r="F126"/>
      <c r="G126"/>
      <c r="H126"/>
    </row>
    <row r="127" spans="1:8" ht="15" x14ac:dyDescent="0.25">
      <c r="A127"/>
      <c r="B127"/>
      <c r="C127"/>
      <c r="D127"/>
      <c r="E127"/>
      <c r="F127"/>
      <c r="G127"/>
      <c r="H127"/>
    </row>
    <row r="128" spans="1:8" ht="18" x14ac:dyDescent="0.25">
      <c r="A128" s="137" t="s">
        <v>350</v>
      </c>
      <c r="B128"/>
      <c r="C128"/>
      <c r="D128"/>
      <c r="E128"/>
      <c r="F128"/>
      <c r="G128"/>
      <c r="H128"/>
    </row>
    <row r="129" spans="1:8" ht="15" x14ac:dyDescent="0.25">
      <c r="A129"/>
      <c r="B129"/>
      <c r="C129"/>
      <c r="D129"/>
      <c r="E129"/>
      <c r="F129"/>
      <c r="G129"/>
      <c r="H129"/>
    </row>
    <row r="130" spans="1:8" ht="15.75" thickBot="1" x14ac:dyDescent="0.3">
      <c r="A130" s="407" t="s">
        <v>351</v>
      </c>
      <c r="B130" s="407"/>
      <c r="C130" s="407"/>
      <c r="D130" s="407"/>
      <c r="E130"/>
      <c r="F130"/>
      <c r="G130"/>
      <c r="H130"/>
    </row>
    <row r="131" spans="1:8" ht="16.5" thickTop="1" thickBot="1" x14ac:dyDescent="0.3">
      <c r="A131" s="409" t="s">
        <v>2</v>
      </c>
      <c r="B131" s="410"/>
      <c r="C131" s="139" t="s">
        <v>251</v>
      </c>
      <c r="D131" s="141" t="s">
        <v>352</v>
      </c>
      <c r="E131"/>
      <c r="F131"/>
      <c r="G131"/>
      <c r="H131"/>
    </row>
    <row r="132" spans="1:8" ht="15.75" thickTop="1" x14ac:dyDescent="0.25">
      <c r="A132" s="404" t="s">
        <v>326</v>
      </c>
      <c r="B132" s="164" t="s">
        <v>256</v>
      </c>
      <c r="C132" s="192">
        <v>6</v>
      </c>
      <c r="D132" s="199">
        <v>24.833333333333332</v>
      </c>
      <c r="E132"/>
      <c r="F132"/>
      <c r="G132"/>
      <c r="H132"/>
    </row>
    <row r="133" spans="1:8" ht="15" x14ac:dyDescent="0.25">
      <c r="A133" s="411"/>
      <c r="B133" s="170" t="s">
        <v>257</v>
      </c>
      <c r="C133" s="193">
        <v>6</v>
      </c>
      <c r="D133" s="203">
        <v>18.333333333333332</v>
      </c>
      <c r="E133"/>
      <c r="F133"/>
      <c r="G133"/>
      <c r="H133"/>
    </row>
    <row r="134" spans="1:8" ht="15" x14ac:dyDescent="0.25">
      <c r="A134" s="411"/>
      <c r="B134" s="170" t="s">
        <v>306</v>
      </c>
      <c r="C134" s="193">
        <v>6</v>
      </c>
      <c r="D134" s="203">
        <v>12.666666666666666</v>
      </c>
      <c r="E134"/>
      <c r="F134"/>
      <c r="G134"/>
      <c r="H134"/>
    </row>
    <row r="135" spans="1:8" ht="15" x14ac:dyDescent="0.25">
      <c r="A135" s="411"/>
      <c r="B135" s="170" t="s">
        <v>327</v>
      </c>
      <c r="C135" s="193">
        <v>6</v>
      </c>
      <c r="D135" s="203">
        <v>16.5</v>
      </c>
      <c r="E135"/>
      <c r="F135"/>
      <c r="G135"/>
      <c r="H135"/>
    </row>
    <row r="136" spans="1:8" ht="15" x14ac:dyDescent="0.25">
      <c r="A136" s="411"/>
      <c r="B136" s="170" t="s">
        <v>328</v>
      </c>
      <c r="C136" s="193">
        <v>6</v>
      </c>
      <c r="D136" s="203">
        <v>16.833333333333332</v>
      </c>
      <c r="E136"/>
      <c r="F136"/>
      <c r="G136"/>
      <c r="H136"/>
    </row>
    <row r="137" spans="1:8" ht="15" x14ac:dyDescent="0.25">
      <c r="A137" s="411"/>
      <c r="B137" s="170" t="s">
        <v>329</v>
      </c>
      <c r="C137" s="193">
        <v>6</v>
      </c>
      <c r="D137" s="203">
        <v>21.833333333333332</v>
      </c>
      <c r="E137"/>
      <c r="F137"/>
      <c r="G137"/>
      <c r="H137"/>
    </row>
    <row r="138" spans="1:8" ht="15.75" thickBot="1" x14ac:dyDescent="0.3">
      <c r="A138" s="406"/>
      <c r="B138" s="195" t="s">
        <v>295</v>
      </c>
      <c r="C138" s="200">
        <v>36</v>
      </c>
      <c r="D138" s="161"/>
      <c r="E138"/>
      <c r="F138"/>
      <c r="G138"/>
      <c r="H138"/>
    </row>
    <row r="139" spans="1:8" ht="15.75" thickTop="1" x14ac:dyDescent="0.25">
      <c r="A139"/>
      <c r="B139"/>
      <c r="C139"/>
      <c r="D139"/>
      <c r="E139"/>
      <c r="F139"/>
      <c r="G139"/>
      <c r="H139"/>
    </row>
    <row r="140" spans="1:8" ht="15.75" thickBot="1" x14ac:dyDescent="0.3">
      <c r="A140" s="407" t="s">
        <v>353</v>
      </c>
      <c r="B140" s="407"/>
      <c r="C140"/>
      <c r="D140"/>
      <c r="E140"/>
      <c r="F140"/>
      <c r="G140"/>
      <c r="H140"/>
    </row>
    <row r="141" spans="1:8" ht="16.5" thickTop="1" thickBot="1" x14ac:dyDescent="0.3">
      <c r="A141" s="145" t="s">
        <v>248</v>
      </c>
      <c r="B141" s="204" t="s">
        <v>326</v>
      </c>
      <c r="C141"/>
      <c r="D141"/>
      <c r="E141"/>
      <c r="F141"/>
      <c r="G141"/>
      <c r="H141"/>
    </row>
    <row r="142" spans="1:8" ht="15.75" thickTop="1" x14ac:dyDescent="0.25">
      <c r="A142" s="146" t="s">
        <v>354</v>
      </c>
      <c r="B142" s="205">
        <v>4.9759759759759765</v>
      </c>
      <c r="C142"/>
      <c r="D142"/>
      <c r="E142"/>
      <c r="F142"/>
      <c r="G142"/>
      <c r="H142"/>
    </row>
    <row r="143" spans="1:8" ht="15" x14ac:dyDescent="0.25">
      <c r="A143" s="151" t="s">
        <v>266</v>
      </c>
      <c r="B143" s="206">
        <v>5</v>
      </c>
      <c r="C143"/>
      <c r="D143"/>
      <c r="E143"/>
      <c r="F143"/>
      <c r="G143"/>
      <c r="H143"/>
    </row>
    <row r="144" spans="1:8" ht="15.75" thickBot="1" x14ac:dyDescent="0.3">
      <c r="A144" s="157" t="s">
        <v>355</v>
      </c>
      <c r="B144" s="207">
        <v>0.41881915337931463</v>
      </c>
      <c r="C144"/>
      <c r="D144"/>
      <c r="E144"/>
      <c r="F144"/>
      <c r="G144"/>
      <c r="H144"/>
    </row>
    <row r="145" spans="1:8" ht="15.75" thickTop="1" x14ac:dyDescent="0.25">
      <c r="A145" s="408" t="s">
        <v>356</v>
      </c>
      <c r="B145" s="408"/>
      <c r="C145"/>
      <c r="D145"/>
      <c r="E145"/>
      <c r="F145"/>
      <c r="G145"/>
      <c r="H145"/>
    </row>
    <row r="146" spans="1:8" ht="15" x14ac:dyDescent="0.25">
      <c r="A146" s="408" t="s">
        <v>357</v>
      </c>
      <c r="B146" s="408"/>
      <c r="C146"/>
      <c r="D146"/>
      <c r="E146"/>
      <c r="F146"/>
      <c r="G146"/>
      <c r="H146"/>
    </row>
    <row r="147" spans="1:8" ht="15" x14ac:dyDescent="0.25">
      <c r="A147"/>
      <c r="B147"/>
      <c r="C147"/>
      <c r="D147"/>
      <c r="E147"/>
      <c r="F147"/>
      <c r="G147"/>
      <c r="H147"/>
    </row>
    <row r="148" spans="1:8" ht="15" x14ac:dyDescent="0.25">
      <c r="A148"/>
      <c r="B148"/>
      <c r="C148"/>
      <c r="D148"/>
      <c r="E148"/>
      <c r="F148"/>
      <c r="G148"/>
      <c r="H148"/>
    </row>
    <row r="149" spans="1:8" ht="18" x14ac:dyDescent="0.25">
      <c r="A149" s="137" t="s">
        <v>358</v>
      </c>
      <c r="B149"/>
      <c r="C149"/>
      <c r="D149"/>
      <c r="E149"/>
      <c r="F149"/>
      <c r="G149"/>
      <c r="H149"/>
    </row>
    <row r="150" spans="1:8" ht="15" x14ac:dyDescent="0.25">
      <c r="A150"/>
      <c r="B150"/>
      <c r="C150"/>
      <c r="D150"/>
      <c r="E150"/>
      <c r="F150"/>
      <c r="G150"/>
      <c r="H150"/>
    </row>
    <row r="151" spans="1:8" ht="13.5" thickBot="1" x14ac:dyDescent="0.25">
      <c r="A151" s="407" t="s">
        <v>359</v>
      </c>
      <c r="B151" s="407"/>
      <c r="C151" s="407"/>
      <c r="D151" s="407"/>
      <c r="E151" s="407"/>
      <c r="F151" s="407"/>
      <c r="G151" s="407"/>
      <c r="H151" s="407"/>
    </row>
    <row r="152" spans="1:8" ht="13.5" thickTop="1" x14ac:dyDescent="0.2">
      <c r="A152" s="412" t="s">
        <v>248</v>
      </c>
      <c r="B152" s="413"/>
      <c r="C152" s="416" t="s">
        <v>2</v>
      </c>
      <c r="D152" s="417"/>
      <c r="E152" s="417"/>
      <c r="F152" s="417"/>
      <c r="G152" s="417"/>
      <c r="H152" s="418"/>
    </row>
    <row r="153" spans="1:8" ht="13.5" thickBot="1" x14ac:dyDescent="0.25">
      <c r="A153" s="414"/>
      <c r="B153" s="415"/>
      <c r="C153" s="208" t="s">
        <v>256</v>
      </c>
      <c r="D153" s="209" t="s">
        <v>257</v>
      </c>
      <c r="E153" s="209" t="s">
        <v>306</v>
      </c>
      <c r="F153" s="209" t="s">
        <v>327</v>
      </c>
      <c r="G153" s="209" t="s">
        <v>328</v>
      </c>
      <c r="H153" s="191" t="s">
        <v>329</v>
      </c>
    </row>
    <row r="154" spans="1:8" ht="13.5" thickTop="1" x14ac:dyDescent="0.2">
      <c r="A154" s="404" t="s">
        <v>326</v>
      </c>
      <c r="B154" s="210" t="s">
        <v>360</v>
      </c>
      <c r="C154" s="192">
        <v>4</v>
      </c>
      <c r="D154" s="148">
        <v>3</v>
      </c>
      <c r="E154" s="148">
        <v>1</v>
      </c>
      <c r="F154" s="148">
        <v>3</v>
      </c>
      <c r="G154" s="148">
        <v>3</v>
      </c>
      <c r="H154" s="211">
        <v>4</v>
      </c>
    </row>
    <row r="155" spans="1:8" ht="13.5" thickBot="1" x14ac:dyDescent="0.25">
      <c r="A155" s="406"/>
      <c r="B155" s="195" t="s">
        <v>361</v>
      </c>
      <c r="C155" s="200">
        <v>2</v>
      </c>
      <c r="D155" s="159">
        <v>3</v>
      </c>
      <c r="E155" s="159">
        <v>5</v>
      </c>
      <c r="F155" s="159">
        <v>3</v>
      </c>
      <c r="G155" s="159">
        <v>3</v>
      </c>
      <c r="H155" s="212">
        <v>2</v>
      </c>
    </row>
    <row r="156" spans="1:8" ht="15.75" thickTop="1" x14ac:dyDescent="0.25">
      <c r="A156"/>
      <c r="B156"/>
      <c r="C156"/>
      <c r="D156"/>
      <c r="E156"/>
      <c r="F156"/>
      <c r="G156"/>
      <c r="H156"/>
    </row>
    <row r="157" spans="1:8" ht="15.75" thickBot="1" x14ac:dyDescent="0.3">
      <c r="A157" s="407" t="s">
        <v>362</v>
      </c>
      <c r="B157" s="407"/>
      <c r="C157"/>
      <c r="D157"/>
      <c r="E157"/>
      <c r="F157"/>
      <c r="G157"/>
      <c r="H157"/>
    </row>
    <row r="158" spans="1:8" ht="16.5" thickTop="1" thickBot="1" x14ac:dyDescent="0.3">
      <c r="A158" s="145" t="s">
        <v>248</v>
      </c>
      <c r="B158" s="204" t="s">
        <v>326</v>
      </c>
      <c r="C158"/>
      <c r="D158"/>
      <c r="E158"/>
      <c r="F158"/>
      <c r="G158"/>
      <c r="H158"/>
    </row>
    <row r="159" spans="1:8" ht="15.75" thickTop="1" x14ac:dyDescent="0.25">
      <c r="A159" s="146" t="s">
        <v>251</v>
      </c>
      <c r="B159" s="213">
        <v>36</v>
      </c>
      <c r="C159"/>
      <c r="D159"/>
      <c r="E159"/>
      <c r="F159"/>
      <c r="G159"/>
      <c r="H159"/>
    </row>
    <row r="160" spans="1:8" ht="15" x14ac:dyDescent="0.25">
      <c r="A160" s="151" t="s">
        <v>363</v>
      </c>
      <c r="B160" s="214">
        <v>124.21534894999999</v>
      </c>
      <c r="C160"/>
      <c r="D160"/>
      <c r="E160"/>
      <c r="F160"/>
      <c r="G160"/>
      <c r="H160"/>
    </row>
    <row r="161" spans="1:9" ht="15" x14ac:dyDescent="0.25">
      <c r="A161" s="215" t="s">
        <v>354</v>
      </c>
      <c r="B161" s="216" t="s">
        <v>364</v>
      </c>
      <c r="C161"/>
      <c r="D161"/>
      <c r="E161"/>
      <c r="F161"/>
      <c r="G161"/>
      <c r="H161"/>
    </row>
    <row r="162" spans="1:9" ht="15" x14ac:dyDescent="0.25">
      <c r="A162" s="151" t="s">
        <v>266</v>
      </c>
      <c r="B162" s="206">
        <v>5</v>
      </c>
      <c r="C162"/>
      <c r="D162"/>
      <c r="E162"/>
      <c r="F162"/>
      <c r="G162"/>
      <c r="H162"/>
    </row>
    <row r="163" spans="1:9" ht="15.75" thickBot="1" x14ac:dyDescent="0.3">
      <c r="A163" s="157" t="s">
        <v>355</v>
      </c>
      <c r="B163" s="207">
        <v>0.54941595135278032</v>
      </c>
      <c r="C163"/>
      <c r="D163"/>
      <c r="E163"/>
      <c r="F163"/>
      <c r="G163"/>
      <c r="H163"/>
    </row>
    <row r="164" spans="1:9" ht="15.75" thickTop="1" x14ac:dyDescent="0.25">
      <c r="A164" s="408" t="s">
        <v>365</v>
      </c>
      <c r="B164" s="408"/>
      <c r="C164"/>
      <c r="D164"/>
      <c r="E164"/>
      <c r="F164"/>
      <c r="G164"/>
      <c r="H164"/>
    </row>
    <row r="165" spans="1:9" ht="15" x14ac:dyDescent="0.25">
      <c r="A165" s="408" t="s">
        <v>366</v>
      </c>
      <c r="B165" s="408"/>
      <c r="C165"/>
      <c r="D165"/>
      <c r="E165"/>
      <c r="F165"/>
      <c r="G165"/>
      <c r="H165"/>
    </row>
    <row r="166" spans="1:9" x14ac:dyDescent="0.2">
      <c r="A166" s="135"/>
      <c r="B166" s="135"/>
      <c r="C166" s="135"/>
      <c r="D166" s="135"/>
      <c r="E166" s="135"/>
      <c r="F166" s="135"/>
      <c r="G166" s="135"/>
      <c r="H166" s="135"/>
    </row>
    <row r="167" spans="1:9" x14ac:dyDescent="0.2">
      <c r="A167" s="135"/>
      <c r="B167" s="135"/>
      <c r="C167" s="135"/>
      <c r="D167" s="135"/>
      <c r="E167" s="135"/>
      <c r="F167" s="135"/>
      <c r="G167" s="135"/>
      <c r="H167" s="135"/>
    </row>
    <row r="169" spans="1:9" ht="15.75" x14ac:dyDescent="0.25">
      <c r="A169" s="295" t="s">
        <v>421</v>
      </c>
      <c r="B169" s="295"/>
    </row>
    <row r="170" spans="1:9" ht="16.5" x14ac:dyDescent="0.3">
      <c r="A170" s="218" t="s">
        <v>395</v>
      </c>
      <c r="B170" s="296"/>
      <c r="C170" s="138"/>
      <c r="D170" s="138"/>
      <c r="E170" s="138"/>
      <c r="F170" s="138"/>
      <c r="G170" s="138"/>
      <c r="H170" s="138"/>
      <c r="I170" s="138"/>
    </row>
    <row r="171" spans="1:9" ht="15" x14ac:dyDescent="0.25">
      <c r="A171" s="219" t="s">
        <v>282</v>
      </c>
      <c r="B171" s="138"/>
      <c r="C171" s="138"/>
      <c r="D171" s="138"/>
      <c r="E171" s="138"/>
      <c r="F171" s="138"/>
      <c r="G171" s="138"/>
      <c r="H171" s="138"/>
      <c r="I171" s="138"/>
    </row>
    <row r="172" spans="1:9" ht="15" x14ac:dyDescent="0.25">
      <c r="A172" s="219" t="s">
        <v>283</v>
      </c>
      <c r="B172" s="138"/>
      <c r="C172" s="138"/>
      <c r="D172" s="138"/>
      <c r="E172" s="138"/>
      <c r="F172" s="138"/>
      <c r="G172" s="138"/>
      <c r="H172" s="138"/>
      <c r="I172" s="138"/>
    </row>
    <row r="173" spans="1:9" ht="15" x14ac:dyDescent="0.25">
      <c r="A173" s="219" t="s">
        <v>284</v>
      </c>
      <c r="B173" s="138"/>
      <c r="C173" s="138"/>
      <c r="D173" s="138"/>
      <c r="E173" s="138"/>
      <c r="F173" s="138"/>
      <c r="G173" s="138"/>
      <c r="H173" s="138"/>
      <c r="I173" s="138"/>
    </row>
    <row r="174" spans="1:9" ht="15" x14ac:dyDescent="0.25">
      <c r="A174" s="138"/>
      <c r="B174" s="138"/>
      <c r="C174" s="138"/>
      <c r="D174" s="138"/>
      <c r="E174" s="138"/>
      <c r="F174" s="138"/>
      <c r="G174" s="138"/>
      <c r="H174" s="138"/>
      <c r="I174" s="138"/>
    </row>
    <row r="175" spans="1:9" ht="15" x14ac:dyDescent="0.25">
      <c r="A175" s="138"/>
      <c r="B175" s="138"/>
      <c r="C175" s="138"/>
      <c r="D175" s="138"/>
      <c r="E175" s="138"/>
      <c r="F175" s="138"/>
      <c r="G175" s="138"/>
      <c r="H175" s="138"/>
      <c r="I175" s="138"/>
    </row>
    <row r="176" spans="1:9" ht="18" x14ac:dyDescent="0.25">
      <c r="A176" s="137" t="s">
        <v>285</v>
      </c>
      <c r="B176" s="138"/>
      <c r="C176" s="138"/>
      <c r="D176" s="138"/>
      <c r="E176" s="138"/>
      <c r="F176" s="138"/>
      <c r="G176" s="138"/>
      <c r="H176" s="138"/>
      <c r="I176" s="138"/>
    </row>
    <row r="177" spans="1:9" ht="15" x14ac:dyDescent="0.25">
      <c r="A177" s="138"/>
      <c r="B177" s="138"/>
      <c r="C177" s="138"/>
      <c r="D177" s="138"/>
      <c r="E177" s="138"/>
      <c r="F177" s="138"/>
      <c r="G177" s="138"/>
      <c r="H177" s="138"/>
      <c r="I177" s="138"/>
    </row>
    <row r="178" spans="1:9" ht="15.75" thickBot="1" x14ac:dyDescent="0.3">
      <c r="A178" s="407" t="s">
        <v>286</v>
      </c>
      <c r="B178" s="407"/>
      <c r="C178" s="407"/>
      <c r="D178" s="407"/>
      <c r="E178" s="407"/>
      <c r="F178" s="138"/>
      <c r="G178" s="138"/>
      <c r="H178" s="138"/>
      <c r="I178" s="138"/>
    </row>
    <row r="179" spans="1:9" ht="16.5" thickTop="1" thickBot="1" x14ac:dyDescent="0.3">
      <c r="A179" s="220" t="s">
        <v>248</v>
      </c>
      <c r="B179" s="221" t="s">
        <v>287</v>
      </c>
      <c r="C179" s="222" t="s">
        <v>288</v>
      </c>
      <c r="D179" s="222" t="s">
        <v>289</v>
      </c>
      <c r="E179" s="223" t="s">
        <v>264</v>
      </c>
      <c r="F179" s="138"/>
      <c r="G179" s="138"/>
      <c r="H179" s="138"/>
      <c r="I179" s="138"/>
    </row>
    <row r="180" spans="1:9" ht="15.75" thickTop="1" x14ac:dyDescent="0.25">
      <c r="A180" s="224" t="s">
        <v>396</v>
      </c>
      <c r="B180" s="225">
        <v>0.81119638125605209</v>
      </c>
      <c r="C180" s="226">
        <v>5</v>
      </c>
      <c r="D180" s="226">
        <v>30</v>
      </c>
      <c r="E180" s="227">
        <v>0.5510111368372147</v>
      </c>
      <c r="F180" s="138"/>
      <c r="G180" s="138"/>
      <c r="H180" s="138"/>
      <c r="I180" s="138"/>
    </row>
    <row r="181" spans="1:9" ht="15.75" thickBot="1" x14ac:dyDescent="0.3">
      <c r="A181" s="228" t="s">
        <v>397</v>
      </c>
      <c r="B181" s="229">
        <v>0.97138720311922622</v>
      </c>
      <c r="C181" s="230">
        <v>5</v>
      </c>
      <c r="D181" s="230">
        <v>30</v>
      </c>
      <c r="E181" s="231">
        <v>0.45103131409069386</v>
      </c>
      <c r="F181" s="138"/>
      <c r="G181" s="138"/>
      <c r="H181" s="138"/>
      <c r="I181" s="138"/>
    </row>
    <row r="182" spans="1:9" ht="15.75" thickTop="1" x14ac:dyDescent="0.25">
      <c r="A182" s="138"/>
      <c r="B182" s="138"/>
      <c r="C182" s="138"/>
      <c r="D182" s="138"/>
      <c r="E182" s="138"/>
      <c r="F182" s="138"/>
      <c r="G182" s="138"/>
      <c r="H182" s="138"/>
      <c r="I182" s="138"/>
    </row>
    <row r="183" spans="1:9" ht="15.75" thickBot="1" x14ac:dyDescent="0.3">
      <c r="A183" s="407" t="s">
        <v>290</v>
      </c>
      <c r="B183" s="407"/>
      <c r="C183" s="407"/>
      <c r="D183" s="407"/>
      <c r="E183" s="407"/>
      <c r="F183" s="407"/>
      <c r="G183" s="407"/>
      <c r="H183" s="138"/>
      <c r="I183" s="138"/>
    </row>
    <row r="184" spans="1:9" ht="16.5" thickTop="1" thickBot="1" x14ac:dyDescent="0.3">
      <c r="A184" s="444" t="s">
        <v>248</v>
      </c>
      <c r="B184" s="445"/>
      <c r="C184" s="221" t="s">
        <v>291</v>
      </c>
      <c r="D184" s="222" t="s">
        <v>266</v>
      </c>
      <c r="E184" s="222" t="s">
        <v>292</v>
      </c>
      <c r="F184" s="222" t="s">
        <v>241</v>
      </c>
      <c r="G184" s="223" t="s">
        <v>264</v>
      </c>
      <c r="H184" s="138"/>
      <c r="I184" s="138"/>
    </row>
    <row r="185" spans="1:9" ht="15.75" thickTop="1" x14ac:dyDescent="0.25">
      <c r="A185" s="446" t="s">
        <v>396</v>
      </c>
      <c r="B185" s="232" t="s">
        <v>293</v>
      </c>
      <c r="C185" s="233">
        <v>2.7239110802394331</v>
      </c>
      <c r="D185" s="226">
        <v>5</v>
      </c>
      <c r="E185" s="234">
        <v>0.54478221604788657</v>
      </c>
      <c r="F185" s="235">
        <v>3.1615637781416512</v>
      </c>
      <c r="G185" s="227">
        <v>2.0736326021283235E-2</v>
      </c>
      <c r="H185" s="138"/>
      <c r="I185" s="138"/>
    </row>
    <row r="186" spans="1:9" ht="15" x14ac:dyDescent="0.25">
      <c r="A186" s="431"/>
      <c r="B186" s="236" t="s">
        <v>294</v>
      </c>
      <c r="C186" s="237">
        <v>5.1694248885414522</v>
      </c>
      <c r="D186" s="238">
        <v>30</v>
      </c>
      <c r="E186" s="239">
        <v>0.17231416295138174</v>
      </c>
      <c r="F186" s="240"/>
      <c r="G186" s="241"/>
      <c r="H186" s="138"/>
      <c r="I186" s="138"/>
    </row>
    <row r="187" spans="1:9" ht="15" x14ac:dyDescent="0.25">
      <c r="A187" s="430"/>
      <c r="B187" s="242" t="s">
        <v>295</v>
      </c>
      <c r="C187" s="243">
        <v>7.8933359687808853</v>
      </c>
      <c r="D187" s="244">
        <v>35</v>
      </c>
      <c r="E187" s="245"/>
      <c r="F187" s="245"/>
      <c r="G187" s="246"/>
      <c r="H187" s="138"/>
      <c r="I187" s="138"/>
    </row>
    <row r="188" spans="1:9" ht="15" x14ac:dyDescent="0.25">
      <c r="A188" s="430" t="s">
        <v>397</v>
      </c>
      <c r="B188" s="236" t="s">
        <v>293</v>
      </c>
      <c r="C188" s="237">
        <v>116.8778713668259</v>
      </c>
      <c r="D188" s="238">
        <v>5</v>
      </c>
      <c r="E188" s="247">
        <v>23.375574273365181</v>
      </c>
      <c r="F188" s="247">
        <v>4.3598081616836533</v>
      </c>
      <c r="G188" s="248">
        <v>4.2200560734691065E-3</v>
      </c>
      <c r="H188" s="138"/>
      <c r="I188" s="138"/>
    </row>
    <row r="189" spans="1:9" ht="15" x14ac:dyDescent="0.25">
      <c r="A189" s="431"/>
      <c r="B189" s="236" t="s">
        <v>294</v>
      </c>
      <c r="C189" s="237">
        <v>160.84818464355158</v>
      </c>
      <c r="D189" s="238">
        <v>30</v>
      </c>
      <c r="E189" s="247">
        <v>5.3616061547850524</v>
      </c>
      <c r="F189" s="240"/>
      <c r="G189" s="241"/>
      <c r="H189" s="138"/>
      <c r="I189" s="138"/>
    </row>
    <row r="190" spans="1:9" ht="15.75" thickBot="1" x14ac:dyDescent="0.3">
      <c r="A190" s="432"/>
      <c r="B190" s="249" t="s">
        <v>295</v>
      </c>
      <c r="C190" s="250">
        <v>277.72605601037748</v>
      </c>
      <c r="D190" s="230">
        <v>35</v>
      </c>
      <c r="E190" s="251"/>
      <c r="F190" s="251"/>
      <c r="G190" s="252"/>
      <c r="H190" s="138"/>
      <c r="I190" s="138"/>
    </row>
    <row r="191" spans="1:9" ht="15.75" thickTop="1" x14ac:dyDescent="0.25">
      <c r="A191" s="138"/>
      <c r="B191" s="138"/>
      <c r="C191" s="138"/>
      <c r="D191" s="138"/>
      <c r="E191" s="138"/>
      <c r="F191" s="138"/>
      <c r="G191" s="138"/>
      <c r="H191" s="138"/>
      <c r="I191" s="138"/>
    </row>
    <row r="192" spans="1:9" ht="15" x14ac:dyDescent="0.25">
      <c r="A192" s="138"/>
      <c r="B192" s="138"/>
      <c r="C192" s="138"/>
      <c r="D192" s="138"/>
      <c r="E192" s="138"/>
      <c r="F192" s="138"/>
      <c r="G192" s="138"/>
      <c r="H192" s="138"/>
      <c r="I192" s="138"/>
    </row>
    <row r="193" spans="1:9" ht="18" x14ac:dyDescent="0.25">
      <c r="A193" s="137" t="s">
        <v>296</v>
      </c>
      <c r="B193" s="138"/>
      <c r="C193" s="138"/>
      <c r="D193" s="138"/>
      <c r="E193" s="138"/>
      <c r="F193" s="138"/>
      <c r="G193" s="138"/>
      <c r="H193" s="138"/>
      <c r="I193" s="138"/>
    </row>
    <row r="194" spans="1:9" ht="15" x14ac:dyDescent="0.25">
      <c r="A194" s="138"/>
      <c r="B194" s="138"/>
      <c r="C194" s="138"/>
      <c r="D194" s="138"/>
      <c r="E194" s="138"/>
      <c r="F194" s="138"/>
      <c r="G194" s="138"/>
      <c r="H194" s="138"/>
      <c r="I194" s="138"/>
    </row>
    <row r="195" spans="1:9" ht="13.5" thickBot="1" x14ac:dyDescent="0.25">
      <c r="A195" s="407" t="s">
        <v>297</v>
      </c>
      <c r="B195" s="407"/>
      <c r="C195" s="407"/>
      <c r="D195" s="407"/>
      <c r="E195" s="407"/>
      <c r="F195" s="407"/>
      <c r="G195" s="407"/>
      <c r="H195" s="407"/>
      <c r="I195" s="407"/>
    </row>
    <row r="196" spans="1:9" ht="13.5" thickTop="1" x14ac:dyDescent="0.2">
      <c r="A196" s="433" t="s">
        <v>398</v>
      </c>
      <c r="B196" s="434"/>
      <c r="C196" s="434"/>
      <c r="D196" s="435"/>
      <c r="E196" s="439" t="s">
        <v>300</v>
      </c>
      <c r="F196" s="441" t="s">
        <v>301</v>
      </c>
      <c r="G196" s="441" t="s">
        <v>264</v>
      </c>
      <c r="H196" s="441" t="s">
        <v>302</v>
      </c>
      <c r="I196" s="443"/>
    </row>
    <row r="197" spans="1:9" ht="13.5" thickBot="1" x14ac:dyDescent="0.25">
      <c r="A197" s="436"/>
      <c r="B197" s="437"/>
      <c r="C197" s="437"/>
      <c r="D197" s="438"/>
      <c r="E197" s="440"/>
      <c r="F197" s="442"/>
      <c r="G197" s="442"/>
      <c r="H197" s="253" t="s">
        <v>303</v>
      </c>
      <c r="I197" s="254" t="s">
        <v>304</v>
      </c>
    </row>
    <row r="198" spans="1:9" ht="13.5" thickTop="1" x14ac:dyDescent="0.2">
      <c r="A198" s="446" t="s">
        <v>396</v>
      </c>
      <c r="B198" s="447" t="s">
        <v>305</v>
      </c>
      <c r="C198" s="450" t="s">
        <v>256</v>
      </c>
      <c r="D198" s="255" t="s">
        <v>257</v>
      </c>
      <c r="E198" s="256">
        <v>4.057889966666739E-2</v>
      </c>
      <c r="F198" s="257">
        <v>0.23966237568113866</v>
      </c>
      <c r="G198" s="234">
        <v>0.99997843933889907</v>
      </c>
      <c r="H198" s="258">
        <v>-0.6883768048884038</v>
      </c>
      <c r="I198" s="259">
        <v>0.76953460422173858</v>
      </c>
    </row>
    <row r="199" spans="1:9" x14ac:dyDescent="0.2">
      <c r="A199" s="430"/>
      <c r="B199" s="448"/>
      <c r="C199" s="448"/>
      <c r="D199" s="260" t="s">
        <v>306</v>
      </c>
      <c r="E199" s="261">
        <v>0.42344152150000047</v>
      </c>
      <c r="F199" s="262">
        <v>0.23966237568113866</v>
      </c>
      <c r="G199" s="263">
        <v>0.50104400859580578</v>
      </c>
      <c r="H199" s="264">
        <v>-0.30551418305507078</v>
      </c>
      <c r="I199" s="265">
        <v>1.1523972260550717</v>
      </c>
    </row>
    <row r="200" spans="1:9" x14ac:dyDescent="0.2">
      <c r="A200" s="431"/>
      <c r="B200" s="449"/>
      <c r="C200" s="449"/>
      <c r="D200" s="266" t="s">
        <v>327</v>
      </c>
      <c r="E200" s="267">
        <v>-0.13478650016666593</v>
      </c>
      <c r="F200" s="268">
        <v>0.23966237568113866</v>
      </c>
      <c r="G200" s="239">
        <v>0.99273709167453206</v>
      </c>
      <c r="H200" s="269">
        <v>-0.86374220472173713</v>
      </c>
      <c r="I200" s="270">
        <v>0.59416920438840526</v>
      </c>
    </row>
    <row r="201" spans="1:9" x14ac:dyDescent="0.2">
      <c r="A201" s="431"/>
      <c r="B201" s="449"/>
      <c r="C201" s="449"/>
      <c r="D201" s="266" t="s">
        <v>328</v>
      </c>
      <c r="E201" s="267">
        <v>-0.23113685066666623</v>
      </c>
      <c r="F201" s="268">
        <v>0.23966237568113866</v>
      </c>
      <c r="G201" s="239">
        <v>0.92554318237823374</v>
      </c>
      <c r="H201" s="269">
        <v>-0.96009255522173742</v>
      </c>
      <c r="I201" s="270">
        <v>0.49781885388840502</v>
      </c>
    </row>
    <row r="202" spans="1:9" x14ac:dyDescent="0.2">
      <c r="A202" s="430"/>
      <c r="B202" s="448"/>
      <c r="C202" s="448"/>
      <c r="D202" s="260" t="s">
        <v>329</v>
      </c>
      <c r="E202" s="261">
        <v>0.51362602150000014</v>
      </c>
      <c r="F202" s="262">
        <v>0.23966237568113866</v>
      </c>
      <c r="G202" s="263">
        <v>0.29349600302645229</v>
      </c>
      <c r="H202" s="264">
        <v>-0.21532968305507108</v>
      </c>
      <c r="I202" s="265">
        <v>1.2425817260550713</v>
      </c>
    </row>
    <row r="203" spans="1:9" x14ac:dyDescent="0.2">
      <c r="A203" s="431"/>
      <c r="B203" s="449"/>
      <c r="C203" s="451" t="s">
        <v>257</v>
      </c>
      <c r="D203" s="266" t="s">
        <v>256</v>
      </c>
      <c r="E203" s="267">
        <v>-4.057889966666739E-2</v>
      </c>
      <c r="F203" s="268">
        <v>0.23966237568113866</v>
      </c>
      <c r="G203" s="239">
        <v>0.99997843933889907</v>
      </c>
      <c r="H203" s="269">
        <v>-0.76953460422173858</v>
      </c>
      <c r="I203" s="270">
        <v>0.6883768048884038</v>
      </c>
    </row>
    <row r="204" spans="1:9" x14ac:dyDescent="0.2">
      <c r="A204" s="431"/>
      <c r="B204" s="449"/>
      <c r="C204" s="449"/>
      <c r="D204" s="266" t="s">
        <v>306</v>
      </c>
      <c r="E204" s="267">
        <v>0.38286262183333308</v>
      </c>
      <c r="F204" s="268">
        <v>0.23966237568113866</v>
      </c>
      <c r="G204" s="239">
        <v>0.60642348581481453</v>
      </c>
      <c r="H204" s="269">
        <v>-0.34609308272173817</v>
      </c>
      <c r="I204" s="271">
        <v>1.1118183263884043</v>
      </c>
    </row>
    <row r="205" spans="1:9" x14ac:dyDescent="0.2">
      <c r="A205" s="431"/>
      <c r="B205" s="449"/>
      <c r="C205" s="449"/>
      <c r="D205" s="266" t="s">
        <v>327</v>
      </c>
      <c r="E205" s="267">
        <v>-0.17536539983333332</v>
      </c>
      <c r="F205" s="268">
        <v>0.23966237568113866</v>
      </c>
      <c r="G205" s="239">
        <v>0.97633964770200965</v>
      </c>
      <c r="H205" s="269">
        <v>-0.90432110438840452</v>
      </c>
      <c r="I205" s="270">
        <v>0.55359030472173787</v>
      </c>
    </row>
    <row r="206" spans="1:9" x14ac:dyDescent="0.2">
      <c r="A206" s="431"/>
      <c r="B206" s="449"/>
      <c r="C206" s="449"/>
      <c r="D206" s="266" t="s">
        <v>328</v>
      </c>
      <c r="E206" s="267">
        <v>-0.27171575033333362</v>
      </c>
      <c r="F206" s="268">
        <v>0.23966237568113866</v>
      </c>
      <c r="G206" s="239">
        <v>0.86338591447116142</v>
      </c>
      <c r="H206" s="272">
        <v>-1.0006714548884048</v>
      </c>
      <c r="I206" s="270">
        <v>0.45723995422173763</v>
      </c>
    </row>
    <row r="207" spans="1:9" x14ac:dyDescent="0.2">
      <c r="A207" s="431"/>
      <c r="B207" s="449"/>
      <c r="C207" s="448"/>
      <c r="D207" s="260" t="s">
        <v>329</v>
      </c>
      <c r="E207" s="261">
        <v>0.47304712183333275</v>
      </c>
      <c r="F207" s="262">
        <v>0.23966237568113866</v>
      </c>
      <c r="G207" s="263">
        <v>0.38013009984421164</v>
      </c>
      <c r="H207" s="264">
        <v>-0.2559085827217385</v>
      </c>
      <c r="I207" s="265">
        <v>1.2020028263884039</v>
      </c>
    </row>
    <row r="208" spans="1:9" x14ac:dyDescent="0.2">
      <c r="A208" s="431"/>
      <c r="B208" s="449"/>
      <c r="C208" s="451" t="s">
        <v>306</v>
      </c>
      <c r="D208" s="266" t="s">
        <v>256</v>
      </c>
      <c r="E208" s="267">
        <v>-0.42344152150000047</v>
      </c>
      <c r="F208" s="268">
        <v>0.23966237568113866</v>
      </c>
      <c r="G208" s="239">
        <v>0.50104400859580578</v>
      </c>
      <c r="H208" s="272">
        <v>-1.1523972260550717</v>
      </c>
      <c r="I208" s="270">
        <v>0.30551418305507078</v>
      </c>
    </row>
    <row r="209" spans="1:9" x14ac:dyDescent="0.2">
      <c r="A209" s="431"/>
      <c r="B209" s="449"/>
      <c r="C209" s="449"/>
      <c r="D209" s="266" t="s">
        <v>257</v>
      </c>
      <c r="E209" s="267">
        <v>-0.38286262183333308</v>
      </c>
      <c r="F209" s="268">
        <v>0.23966237568113866</v>
      </c>
      <c r="G209" s="239">
        <v>0.60642348581481453</v>
      </c>
      <c r="H209" s="272">
        <v>-1.1118183263884043</v>
      </c>
      <c r="I209" s="270">
        <v>0.34609308272173817</v>
      </c>
    </row>
    <row r="210" spans="1:9" x14ac:dyDescent="0.2">
      <c r="A210" s="431"/>
      <c r="B210" s="449"/>
      <c r="C210" s="449"/>
      <c r="D210" s="266" t="s">
        <v>327</v>
      </c>
      <c r="E210" s="267">
        <v>-0.55822802166666641</v>
      </c>
      <c r="F210" s="268">
        <v>0.23966237568113866</v>
      </c>
      <c r="G210" s="239">
        <v>0.21410121020065276</v>
      </c>
      <c r="H210" s="272">
        <v>-1.2871837262217376</v>
      </c>
      <c r="I210" s="270">
        <v>0.17072768288840481</v>
      </c>
    </row>
    <row r="211" spans="1:9" x14ac:dyDescent="0.2">
      <c r="A211" s="431"/>
      <c r="B211" s="449"/>
      <c r="C211" s="449"/>
      <c r="D211" s="266" t="s">
        <v>328</v>
      </c>
      <c r="E211" s="267">
        <v>-0.6545783721666667</v>
      </c>
      <c r="F211" s="268">
        <v>0.23966237568113866</v>
      </c>
      <c r="G211" s="239">
        <v>9.8313061288784143E-2</v>
      </c>
      <c r="H211" s="272">
        <v>-1.3835340767217379</v>
      </c>
      <c r="I211" s="270">
        <v>7.4377332388404521E-2</v>
      </c>
    </row>
    <row r="212" spans="1:9" x14ac:dyDescent="0.2">
      <c r="A212" s="431"/>
      <c r="B212" s="449"/>
      <c r="C212" s="448"/>
      <c r="D212" s="260" t="s">
        <v>329</v>
      </c>
      <c r="E212" s="261">
        <v>9.0184499999999668E-2</v>
      </c>
      <c r="F212" s="262">
        <v>0.23966237568113866</v>
      </c>
      <c r="G212" s="263">
        <v>0.99891267225752922</v>
      </c>
      <c r="H212" s="264">
        <v>-0.63877120455507153</v>
      </c>
      <c r="I212" s="273">
        <v>0.81914020455507086</v>
      </c>
    </row>
    <row r="213" spans="1:9" x14ac:dyDescent="0.2">
      <c r="A213" s="431"/>
      <c r="B213" s="449"/>
      <c r="C213" s="451" t="s">
        <v>327</v>
      </c>
      <c r="D213" s="266" t="s">
        <v>256</v>
      </c>
      <c r="E213" s="267">
        <v>0.13478650016666593</v>
      </c>
      <c r="F213" s="268">
        <v>0.23966237568113866</v>
      </c>
      <c r="G213" s="239">
        <v>0.99273709167453206</v>
      </c>
      <c r="H213" s="269">
        <v>-0.59416920438840526</v>
      </c>
      <c r="I213" s="270">
        <v>0.86374220472173713</v>
      </c>
    </row>
    <row r="214" spans="1:9" x14ac:dyDescent="0.2">
      <c r="A214" s="431"/>
      <c r="B214" s="449"/>
      <c r="C214" s="449"/>
      <c r="D214" s="266" t="s">
        <v>257</v>
      </c>
      <c r="E214" s="267">
        <v>0.17536539983333332</v>
      </c>
      <c r="F214" s="268">
        <v>0.23966237568113866</v>
      </c>
      <c r="G214" s="239">
        <v>0.97633964770200965</v>
      </c>
      <c r="H214" s="269">
        <v>-0.55359030472173787</v>
      </c>
      <c r="I214" s="270">
        <v>0.90432110438840452</v>
      </c>
    </row>
    <row r="215" spans="1:9" x14ac:dyDescent="0.2">
      <c r="A215" s="431"/>
      <c r="B215" s="449"/>
      <c r="C215" s="449"/>
      <c r="D215" s="266" t="s">
        <v>306</v>
      </c>
      <c r="E215" s="267">
        <v>0.55822802166666641</v>
      </c>
      <c r="F215" s="268">
        <v>0.23966237568113866</v>
      </c>
      <c r="G215" s="239">
        <v>0.21410121020065276</v>
      </c>
      <c r="H215" s="269">
        <v>-0.17072768288840481</v>
      </c>
      <c r="I215" s="271">
        <v>1.2871837262217376</v>
      </c>
    </row>
    <row r="216" spans="1:9" x14ac:dyDescent="0.2">
      <c r="A216" s="431"/>
      <c r="B216" s="449"/>
      <c r="C216" s="449"/>
      <c r="D216" s="266" t="s">
        <v>328</v>
      </c>
      <c r="E216" s="267">
        <v>-9.6350350500000292E-2</v>
      </c>
      <c r="F216" s="268">
        <v>0.23966237568113866</v>
      </c>
      <c r="G216" s="239">
        <v>0.99850571184648995</v>
      </c>
      <c r="H216" s="269">
        <v>-0.82530605505507149</v>
      </c>
      <c r="I216" s="270">
        <v>0.6326053540550709</v>
      </c>
    </row>
    <row r="217" spans="1:9" x14ac:dyDescent="0.2">
      <c r="A217" s="431"/>
      <c r="B217" s="449"/>
      <c r="C217" s="448"/>
      <c r="D217" s="260" t="s">
        <v>329</v>
      </c>
      <c r="E217" s="261">
        <v>0.64841252166666608</v>
      </c>
      <c r="F217" s="262">
        <v>0.23966237568113866</v>
      </c>
      <c r="G217" s="263">
        <v>0.10370011078658414</v>
      </c>
      <c r="H217" s="264">
        <v>-8.0543182888405146E-2</v>
      </c>
      <c r="I217" s="265">
        <v>1.3773682262217373</v>
      </c>
    </row>
    <row r="218" spans="1:9" x14ac:dyDescent="0.2">
      <c r="A218" s="431"/>
      <c r="B218" s="449"/>
      <c r="C218" s="451" t="s">
        <v>328</v>
      </c>
      <c r="D218" s="266" t="s">
        <v>256</v>
      </c>
      <c r="E218" s="267">
        <v>0.23113685066666623</v>
      </c>
      <c r="F218" s="268">
        <v>0.23966237568113866</v>
      </c>
      <c r="G218" s="239">
        <v>0.92554318237823374</v>
      </c>
      <c r="H218" s="269">
        <v>-0.49781885388840502</v>
      </c>
      <c r="I218" s="270">
        <v>0.96009255522173742</v>
      </c>
    </row>
    <row r="219" spans="1:9" x14ac:dyDescent="0.2">
      <c r="A219" s="431"/>
      <c r="B219" s="449"/>
      <c r="C219" s="449"/>
      <c r="D219" s="266" t="s">
        <v>257</v>
      </c>
      <c r="E219" s="267">
        <v>0.27171575033333362</v>
      </c>
      <c r="F219" s="268">
        <v>0.23966237568113866</v>
      </c>
      <c r="G219" s="239">
        <v>0.86338591447116142</v>
      </c>
      <c r="H219" s="269">
        <v>-0.45723995422173763</v>
      </c>
      <c r="I219" s="271">
        <v>1.0006714548884048</v>
      </c>
    </row>
    <row r="220" spans="1:9" x14ac:dyDescent="0.2">
      <c r="A220" s="431"/>
      <c r="B220" s="449"/>
      <c r="C220" s="449"/>
      <c r="D220" s="266" t="s">
        <v>306</v>
      </c>
      <c r="E220" s="267">
        <v>0.6545783721666667</v>
      </c>
      <c r="F220" s="268">
        <v>0.23966237568113866</v>
      </c>
      <c r="G220" s="239">
        <v>9.8313061288784143E-2</v>
      </c>
      <c r="H220" s="269">
        <v>-7.4377332388404521E-2</v>
      </c>
      <c r="I220" s="271">
        <v>1.3835340767217379</v>
      </c>
    </row>
    <row r="221" spans="1:9" x14ac:dyDescent="0.2">
      <c r="A221" s="431"/>
      <c r="B221" s="449"/>
      <c r="C221" s="449"/>
      <c r="D221" s="266" t="s">
        <v>327</v>
      </c>
      <c r="E221" s="267">
        <v>9.6350350500000292E-2</v>
      </c>
      <c r="F221" s="268">
        <v>0.23966237568113866</v>
      </c>
      <c r="G221" s="239">
        <v>0.99850571184648995</v>
      </c>
      <c r="H221" s="269">
        <v>-0.6326053540550709</v>
      </c>
      <c r="I221" s="270">
        <v>0.82530605505507149</v>
      </c>
    </row>
    <row r="222" spans="1:9" ht="13.5" x14ac:dyDescent="0.2">
      <c r="A222" s="431"/>
      <c r="B222" s="449"/>
      <c r="C222" s="448"/>
      <c r="D222" s="260" t="s">
        <v>329</v>
      </c>
      <c r="E222" s="274" t="s">
        <v>399</v>
      </c>
      <c r="F222" s="262">
        <v>0.23966237568113866</v>
      </c>
      <c r="G222" s="263">
        <v>4.3002215696368307E-2</v>
      </c>
      <c r="H222" s="264">
        <v>1.5807167611595146E-2</v>
      </c>
      <c r="I222" s="265">
        <v>1.4737185767217376</v>
      </c>
    </row>
    <row r="223" spans="1:9" x14ac:dyDescent="0.2">
      <c r="A223" s="431"/>
      <c r="B223" s="449"/>
      <c r="C223" s="451" t="s">
        <v>329</v>
      </c>
      <c r="D223" s="266" t="s">
        <v>256</v>
      </c>
      <c r="E223" s="267">
        <v>-0.51362602150000014</v>
      </c>
      <c r="F223" s="268">
        <v>0.23966237568113866</v>
      </c>
      <c r="G223" s="239">
        <v>0.29349600302645229</v>
      </c>
      <c r="H223" s="272">
        <v>-1.2425817260550713</v>
      </c>
      <c r="I223" s="270">
        <v>0.21532968305507108</v>
      </c>
    </row>
    <row r="224" spans="1:9" x14ac:dyDescent="0.2">
      <c r="A224" s="431"/>
      <c r="B224" s="449"/>
      <c r="C224" s="449"/>
      <c r="D224" s="266" t="s">
        <v>257</v>
      </c>
      <c r="E224" s="267">
        <v>-0.47304712183333275</v>
      </c>
      <c r="F224" s="268">
        <v>0.23966237568113866</v>
      </c>
      <c r="G224" s="239">
        <v>0.38013009984421164</v>
      </c>
      <c r="H224" s="272">
        <v>-1.2020028263884039</v>
      </c>
      <c r="I224" s="270">
        <v>0.2559085827217385</v>
      </c>
    </row>
    <row r="225" spans="1:9" x14ac:dyDescent="0.2">
      <c r="A225" s="431"/>
      <c r="B225" s="449"/>
      <c r="C225" s="449"/>
      <c r="D225" s="266" t="s">
        <v>306</v>
      </c>
      <c r="E225" s="267">
        <v>-9.0184499999999668E-2</v>
      </c>
      <c r="F225" s="268">
        <v>0.23966237568113866</v>
      </c>
      <c r="G225" s="239">
        <v>0.99891267225752922</v>
      </c>
      <c r="H225" s="269">
        <v>-0.81914020455507086</v>
      </c>
      <c r="I225" s="270">
        <v>0.63877120455507153</v>
      </c>
    </row>
    <row r="226" spans="1:9" x14ac:dyDescent="0.2">
      <c r="A226" s="431"/>
      <c r="B226" s="449"/>
      <c r="C226" s="449"/>
      <c r="D226" s="266" t="s">
        <v>327</v>
      </c>
      <c r="E226" s="267">
        <v>-0.64841252166666608</v>
      </c>
      <c r="F226" s="268">
        <v>0.23966237568113866</v>
      </c>
      <c r="G226" s="239">
        <v>0.10370011078658414</v>
      </c>
      <c r="H226" s="272">
        <v>-1.3773682262217373</v>
      </c>
      <c r="I226" s="270">
        <v>8.0543182888405146E-2</v>
      </c>
    </row>
    <row r="227" spans="1:9" ht="13.5" x14ac:dyDescent="0.2">
      <c r="A227" s="431"/>
      <c r="B227" s="448"/>
      <c r="C227" s="448"/>
      <c r="D227" s="260" t="s">
        <v>328</v>
      </c>
      <c r="E227" s="274" t="s">
        <v>400</v>
      </c>
      <c r="F227" s="262">
        <v>0.23966237568113866</v>
      </c>
      <c r="G227" s="263">
        <v>4.3002215696368307E-2</v>
      </c>
      <c r="H227" s="275">
        <v>-1.4737185767217376</v>
      </c>
      <c r="I227" s="273">
        <v>-1.5807167611595146E-2</v>
      </c>
    </row>
    <row r="228" spans="1:9" x14ac:dyDescent="0.2">
      <c r="A228" s="431"/>
      <c r="B228" s="448" t="s">
        <v>307</v>
      </c>
      <c r="C228" s="451" t="s">
        <v>256</v>
      </c>
      <c r="D228" s="266" t="s">
        <v>257</v>
      </c>
      <c r="E228" s="267">
        <v>4.057889966666739E-2</v>
      </c>
      <c r="F228" s="268">
        <v>0.23966237568113866</v>
      </c>
      <c r="G228" s="239">
        <v>0.86668389587429695</v>
      </c>
      <c r="H228" s="269">
        <v>-0.4488769689985907</v>
      </c>
      <c r="I228" s="270">
        <v>0.53003476833192542</v>
      </c>
    </row>
    <row r="229" spans="1:9" x14ac:dyDescent="0.2">
      <c r="A229" s="431"/>
      <c r="B229" s="449"/>
      <c r="C229" s="449"/>
      <c r="D229" s="266" t="s">
        <v>306</v>
      </c>
      <c r="E229" s="267">
        <v>0.42344152150000047</v>
      </c>
      <c r="F229" s="268">
        <v>0.23966237568113866</v>
      </c>
      <c r="G229" s="239">
        <v>8.7431271081580567E-2</v>
      </c>
      <c r="H229" s="269">
        <v>-6.6014347165257586E-2</v>
      </c>
      <c r="I229" s="270">
        <v>0.9128973901652585</v>
      </c>
    </row>
    <row r="230" spans="1:9" x14ac:dyDescent="0.2">
      <c r="A230" s="431"/>
      <c r="B230" s="449"/>
      <c r="C230" s="449"/>
      <c r="D230" s="266" t="s">
        <v>327</v>
      </c>
      <c r="E230" s="267">
        <v>-0.13478650016666593</v>
      </c>
      <c r="F230" s="268">
        <v>0.23966237568113866</v>
      </c>
      <c r="G230" s="239">
        <v>0.57802108633042859</v>
      </c>
      <c r="H230" s="269">
        <v>-0.62424236883192397</v>
      </c>
      <c r="I230" s="270">
        <v>0.35466936849859215</v>
      </c>
    </row>
    <row r="231" spans="1:9" x14ac:dyDescent="0.2">
      <c r="A231" s="431"/>
      <c r="B231" s="449"/>
      <c r="C231" s="449"/>
      <c r="D231" s="266" t="s">
        <v>328</v>
      </c>
      <c r="E231" s="267">
        <v>-0.23113685066666623</v>
      </c>
      <c r="F231" s="268">
        <v>0.23966237568113866</v>
      </c>
      <c r="G231" s="239">
        <v>0.34254225374064129</v>
      </c>
      <c r="H231" s="269">
        <v>-0.72059271933192426</v>
      </c>
      <c r="I231" s="270">
        <v>0.25831901799859186</v>
      </c>
    </row>
    <row r="232" spans="1:9" ht="13.5" x14ac:dyDescent="0.2">
      <c r="A232" s="431"/>
      <c r="B232" s="449"/>
      <c r="C232" s="448"/>
      <c r="D232" s="260" t="s">
        <v>329</v>
      </c>
      <c r="E232" s="274" t="s">
        <v>401</v>
      </c>
      <c r="F232" s="262">
        <v>0.23966237568113866</v>
      </c>
      <c r="G232" s="263">
        <v>4.0333007137242638E-2</v>
      </c>
      <c r="H232" s="264">
        <v>2.4170152834742078E-2</v>
      </c>
      <c r="I232" s="265">
        <v>1.0030818901652583</v>
      </c>
    </row>
    <row r="233" spans="1:9" x14ac:dyDescent="0.2">
      <c r="A233" s="431"/>
      <c r="B233" s="449"/>
      <c r="C233" s="451" t="s">
        <v>257</v>
      </c>
      <c r="D233" s="266" t="s">
        <v>256</v>
      </c>
      <c r="E233" s="267">
        <v>-4.057889966666739E-2</v>
      </c>
      <c r="F233" s="268">
        <v>0.23966237568113866</v>
      </c>
      <c r="G233" s="239">
        <v>0.86668389587429695</v>
      </c>
      <c r="H233" s="269">
        <v>-0.53003476833192542</v>
      </c>
      <c r="I233" s="270">
        <v>0.4488769689985907</v>
      </c>
    </row>
    <row r="234" spans="1:9" x14ac:dyDescent="0.2">
      <c r="A234" s="431"/>
      <c r="B234" s="449"/>
      <c r="C234" s="449"/>
      <c r="D234" s="266" t="s">
        <v>306</v>
      </c>
      <c r="E234" s="267">
        <v>0.38286262183333308</v>
      </c>
      <c r="F234" s="268">
        <v>0.23966237568113866</v>
      </c>
      <c r="G234" s="239">
        <v>0.12063363231769797</v>
      </c>
      <c r="H234" s="269">
        <v>-0.10659324683192498</v>
      </c>
      <c r="I234" s="270">
        <v>0.87231849049859111</v>
      </c>
    </row>
    <row r="235" spans="1:9" x14ac:dyDescent="0.2">
      <c r="A235" s="431"/>
      <c r="B235" s="449"/>
      <c r="C235" s="449"/>
      <c r="D235" s="266" t="s">
        <v>327</v>
      </c>
      <c r="E235" s="267">
        <v>-0.17536539983333332</v>
      </c>
      <c r="F235" s="268">
        <v>0.23966237568113866</v>
      </c>
      <c r="G235" s="239">
        <v>0.47001809981005882</v>
      </c>
      <c r="H235" s="269">
        <v>-0.66482126849859136</v>
      </c>
      <c r="I235" s="270">
        <v>0.31409046883192476</v>
      </c>
    </row>
    <row r="236" spans="1:9" x14ac:dyDescent="0.2">
      <c r="A236" s="431"/>
      <c r="B236" s="449"/>
      <c r="C236" s="449"/>
      <c r="D236" s="266" t="s">
        <v>328</v>
      </c>
      <c r="E236" s="267">
        <v>-0.27171575033333362</v>
      </c>
      <c r="F236" s="268">
        <v>0.23966237568113866</v>
      </c>
      <c r="G236" s="239">
        <v>0.26588097469839744</v>
      </c>
      <c r="H236" s="269">
        <v>-0.76117161899859165</v>
      </c>
      <c r="I236" s="270">
        <v>0.21774011833192444</v>
      </c>
    </row>
    <row r="237" spans="1:9" x14ac:dyDescent="0.2">
      <c r="A237" s="431"/>
      <c r="B237" s="449"/>
      <c r="C237" s="448"/>
      <c r="D237" s="260" t="s">
        <v>329</v>
      </c>
      <c r="E237" s="261">
        <v>0.47304712183333275</v>
      </c>
      <c r="F237" s="262">
        <v>0.23966237568113866</v>
      </c>
      <c r="G237" s="263">
        <v>5.7675410121757864E-2</v>
      </c>
      <c r="H237" s="264">
        <v>-1.6408746831925312E-2</v>
      </c>
      <c r="I237" s="273">
        <v>0.96250299049859078</v>
      </c>
    </row>
    <row r="238" spans="1:9" x14ac:dyDescent="0.2">
      <c r="A238" s="431"/>
      <c r="B238" s="449"/>
      <c r="C238" s="451" t="s">
        <v>306</v>
      </c>
      <c r="D238" s="266" t="s">
        <v>256</v>
      </c>
      <c r="E238" s="267">
        <v>-0.42344152150000047</v>
      </c>
      <c r="F238" s="268">
        <v>0.23966237568113866</v>
      </c>
      <c r="G238" s="239">
        <v>8.7431271081580567E-2</v>
      </c>
      <c r="H238" s="269">
        <v>-0.9128973901652585</v>
      </c>
      <c r="I238" s="270">
        <v>6.6014347165257586E-2</v>
      </c>
    </row>
    <row r="239" spans="1:9" x14ac:dyDescent="0.2">
      <c r="A239" s="431"/>
      <c r="B239" s="449"/>
      <c r="C239" s="449"/>
      <c r="D239" s="266" t="s">
        <v>257</v>
      </c>
      <c r="E239" s="267">
        <v>-0.38286262183333308</v>
      </c>
      <c r="F239" s="268">
        <v>0.23966237568113866</v>
      </c>
      <c r="G239" s="239">
        <v>0.12063363231769797</v>
      </c>
      <c r="H239" s="269">
        <v>-0.87231849049859111</v>
      </c>
      <c r="I239" s="270">
        <v>0.10659324683192498</v>
      </c>
    </row>
    <row r="240" spans="1:9" ht="13.5" x14ac:dyDescent="0.2">
      <c r="A240" s="431"/>
      <c r="B240" s="449"/>
      <c r="C240" s="449"/>
      <c r="D240" s="266" t="s">
        <v>327</v>
      </c>
      <c r="E240" s="276" t="s">
        <v>402</v>
      </c>
      <c r="F240" s="268">
        <v>0.23966237568113866</v>
      </c>
      <c r="G240" s="239">
        <v>2.6769694964607519E-2</v>
      </c>
      <c r="H240" s="272">
        <v>-1.0476838903319245</v>
      </c>
      <c r="I240" s="270">
        <v>-6.8772153001408348E-2</v>
      </c>
    </row>
    <row r="241" spans="1:9" ht="13.5" x14ac:dyDescent="0.2">
      <c r="A241" s="431"/>
      <c r="B241" s="449"/>
      <c r="C241" s="449"/>
      <c r="D241" s="266" t="s">
        <v>328</v>
      </c>
      <c r="E241" s="276" t="s">
        <v>403</v>
      </c>
      <c r="F241" s="268">
        <v>0.23966237568113866</v>
      </c>
      <c r="G241" s="239">
        <v>1.0464643134612929E-2</v>
      </c>
      <c r="H241" s="272">
        <v>-1.1440342408319248</v>
      </c>
      <c r="I241" s="270">
        <v>-0.16512250350140864</v>
      </c>
    </row>
    <row r="242" spans="1:9" x14ac:dyDescent="0.2">
      <c r="A242" s="431"/>
      <c r="B242" s="449"/>
      <c r="C242" s="448"/>
      <c r="D242" s="260" t="s">
        <v>329</v>
      </c>
      <c r="E242" s="261">
        <v>9.0184499999999668E-2</v>
      </c>
      <c r="F242" s="262">
        <v>0.23966237568113866</v>
      </c>
      <c r="G242" s="263">
        <v>0.70934351543525065</v>
      </c>
      <c r="H242" s="264">
        <v>-0.39927136866525842</v>
      </c>
      <c r="I242" s="273">
        <v>0.5796403686652577</v>
      </c>
    </row>
    <row r="243" spans="1:9" x14ac:dyDescent="0.2">
      <c r="A243" s="431"/>
      <c r="B243" s="449"/>
      <c r="C243" s="451" t="s">
        <v>327</v>
      </c>
      <c r="D243" s="266" t="s">
        <v>256</v>
      </c>
      <c r="E243" s="267">
        <v>0.13478650016666593</v>
      </c>
      <c r="F243" s="268">
        <v>0.23966237568113866</v>
      </c>
      <c r="G243" s="239">
        <v>0.57802108633042859</v>
      </c>
      <c r="H243" s="269">
        <v>-0.35466936849859215</v>
      </c>
      <c r="I243" s="270">
        <v>0.62424236883192397</v>
      </c>
    </row>
    <row r="244" spans="1:9" x14ac:dyDescent="0.2">
      <c r="A244" s="431"/>
      <c r="B244" s="449"/>
      <c r="C244" s="449"/>
      <c r="D244" s="266" t="s">
        <v>257</v>
      </c>
      <c r="E244" s="267">
        <v>0.17536539983333332</v>
      </c>
      <c r="F244" s="268">
        <v>0.23966237568113866</v>
      </c>
      <c r="G244" s="239">
        <v>0.47001809981005882</v>
      </c>
      <c r="H244" s="269">
        <v>-0.31409046883192476</v>
      </c>
      <c r="I244" s="270">
        <v>0.66482126849859136</v>
      </c>
    </row>
    <row r="245" spans="1:9" ht="13.5" x14ac:dyDescent="0.2">
      <c r="A245" s="431"/>
      <c r="B245" s="449"/>
      <c r="C245" s="449"/>
      <c r="D245" s="266" t="s">
        <v>306</v>
      </c>
      <c r="E245" s="276" t="s">
        <v>404</v>
      </c>
      <c r="F245" s="268">
        <v>0.23966237568113866</v>
      </c>
      <c r="G245" s="239">
        <v>2.6769694964607519E-2</v>
      </c>
      <c r="H245" s="269">
        <v>6.8772153001408348E-2</v>
      </c>
      <c r="I245" s="271">
        <v>1.0476838903319245</v>
      </c>
    </row>
    <row r="246" spans="1:9" x14ac:dyDescent="0.2">
      <c r="A246" s="431"/>
      <c r="B246" s="449"/>
      <c r="C246" s="449"/>
      <c r="D246" s="266" t="s">
        <v>328</v>
      </c>
      <c r="E246" s="267">
        <v>-9.6350350500000292E-2</v>
      </c>
      <c r="F246" s="268">
        <v>0.23966237568113866</v>
      </c>
      <c r="G246" s="239">
        <v>0.690515372780656</v>
      </c>
      <c r="H246" s="269">
        <v>-0.58580621916525832</v>
      </c>
      <c r="I246" s="270">
        <v>0.39310551816525779</v>
      </c>
    </row>
    <row r="247" spans="1:9" ht="13.5" x14ac:dyDescent="0.2">
      <c r="A247" s="431"/>
      <c r="B247" s="449"/>
      <c r="C247" s="448"/>
      <c r="D247" s="260" t="s">
        <v>329</v>
      </c>
      <c r="E247" s="274" t="s">
        <v>405</v>
      </c>
      <c r="F247" s="262">
        <v>0.23966237568113866</v>
      </c>
      <c r="G247" s="263">
        <v>1.1135306889242623E-2</v>
      </c>
      <c r="H247" s="264">
        <v>0.15895665300140802</v>
      </c>
      <c r="I247" s="265">
        <v>1.1378683903319242</v>
      </c>
    </row>
    <row r="248" spans="1:9" x14ac:dyDescent="0.2">
      <c r="A248" s="431"/>
      <c r="B248" s="449"/>
      <c r="C248" s="451" t="s">
        <v>328</v>
      </c>
      <c r="D248" s="266" t="s">
        <v>256</v>
      </c>
      <c r="E248" s="267">
        <v>0.23113685066666623</v>
      </c>
      <c r="F248" s="268">
        <v>0.23966237568113866</v>
      </c>
      <c r="G248" s="239">
        <v>0.34254225374064129</v>
      </c>
      <c r="H248" s="269">
        <v>-0.25831901799859186</v>
      </c>
      <c r="I248" s="270">
        <v>0.72059271933192426</v>
      </c>
    </row>
    <row r="249" spans="1:9" x14ac:dyDescent="0.2">
      <c r="A249" s="431"/>
      <c r="B249" s="449"/>
      <c r="C249" s="449"/>
      <c r="D249" s="266" t="s">
        <v>257</v>
      </c>
      <c r="E249" s="267">
        <v>0.27171575033333362</v>
      </c>
      <c r="F249" s="268">
        <v>0.23966237568113866</v>
      </c>
      <c r="G249" s="239">
        <v>0.26588097469839744</v>
      </c>
      <c r="H249" s="269">
        <v>-0.21774011833192444</v>
      </c>
      <c r="I249" s="270">
        <v>0.76117161899859165</v>
      </c>
    </row>
    <row r="250" spans="1:9" ht="13.5" x14ac:dyDescent="0.2">
      <c r="A250" s="431"/>
      <c r="B250" s="449"/>
      <c r="C250" s="449"/>
      <c r="D250" s="266" t="s">
        <v>306</v>
      </c>
      <c r="E250" s="276" t="s">
        <v>406</v>
      </c>
      <c r="F250" s="268">
        <v>0.23966237568113866</v>
      </c>
      <c r="G250" s="239">
        <v>1.0464643134612929E-2</v>
      </c>
      <c r="H250" s="269">
        <v>0.16512250350140864</v>
      </c>
      <c r="I250" s="271">
        <v>1.1440342408319248</v>
      </c>
    </row>
    <row r="251" spans="1:9" x14ac:dyDescent="0.2">
      <c r="A251" s="431"/>
      <c r="B251" s="449"/>
      <c r="C251" s="449"/>
      <c r="D251" s="266" t="s">
        <v>327</v>
      </c>
      <c r="E251" s="267">
        <v>9.6350350500000292E-2</v>
      </c>
      <c r="F251" s="268">
        <v>0.23966237568113866</v>
      </c>
      <c r="G251" s="239">
        <v>0.690515372780656</v>
      </c>
      <c r="H251" s="269">
        <v>-0.39310551816525779</v>
      </c>
      <c r="I251" s="270">
        <v>0.58580621916525832</v>
      </c>
    </row>
    <row r="252" spans="1:9" ht="13.5" x14ac:dyDescent="0.2">
      <c r="A252" s="431"/>
      <c r="B252" s="449"/>
      <c r="C252" s="448"/>
      <c r="D252" s="260" t="s">
        <v>329</v>
      </c>
      <c r="E252" s="274" t="s">
        <v>399</v>
      </c>
      <c r="F252" s="262">
        <v>0.23966237568113866</v>
      </c>
      <c r="G252" s="263">
        <v>4.1047380636442055E-3</v>
      </c>
      <c r="H252" s="264">
        <v>0.25530700350140828</v>
      </c>
      <c r="I252" s="265">
        <v>1.2342187408319245</v>
      </c>
    </row>
    <row r="253" spans="1:9" ht="13.5" x14ac:dyDescent="0.2">
      <c r="A253" s="431"/>
      <c r="B253" s="449"/>
      <c r="C253" s="451" t="s">
        <v>329</v>
      </c>
      <c r="D253" s="266" t="s">
        <v>256</v>
      </c>
      <c r="E253" s="276" t="s">
        <v>407</v>
      </c>
      <c r="F253" s="268">
        <v>0.23966237568113866</v>
      </c>
      <c r="G253" s="239">
        <v>4.0333007137242638E-2</v>
      </c>
      <c r="H253" s="272">
        <v>-1.0030818901652583</v>
      </c>
      <c r="I253" s="270">
        <v>-2.4170152834742078E-2</v>
      </c>
    </row>
    <row r="254" spans="1:9" x14ac:dyDescent="0.2">
      <c r="A254" s="431"/>
      <c r="B254" s="449"/>
      <c r="C254" s="449"/>
      <c r="D254" s="266" t="s">
        <v>257</v>
      </c>
      <c r="E254" s="267">
        <v>-0.47304712183333275</v>
      </c>
      <c r="F254" s="268">
        <v>0.23966237568113866</v>
      </c>
      <c r="G254" s="239">
        <v>5.7675410121757864E-2</v>
      </c>
      <c r="H254" s="269">
        <v>-0.96250299049859078</v>
      </c>
      <c r="I254" s="270">
        <v>1.6408746831925312E-2</v>
      </c>
    </row>
    <row r="255" spans="1:9" x14ac:dyDescent="0.2">
      <c r="A255" s="431"/>
      <c r="B255" s="449"/>
      <c r="C255" s="449"/>
      <c r="D255" s="266" t="s">
        <v>306</v>
      </c>
      <c r="E255" s="267">
        <v>-9.0184499999999668E-2</v>
      </c>
      <c r="F255" s="268">
        <v>0.23966237568113866</v>
      </c>
      <c r="G255" s="239">
        <v>0.70934351543525065</v>
      </c>
      <c r="H255" s="269">
        <v>-0.5796403686652577</v>
      </c>
      <c r="I255" s="270">
        <v>0.39927136866525842</v>
      </c>
    </row>
    <row r="256" spans="1:9" ht="13.5" x14ac:dyDescent="0.2">
      <c r="A256" s="431"/>
      <c r="B256" s="449"/>
      <c r="C256" s="449"/>
      <c r="D256" s="266" t="s">
        <v>327</v>
      </c>
      <c r="E256" s="276" t="s">
        <v>408</v>
      </c>
      <c r="F256" s="268">
        <v>0.23966237568113866</v>
      </c>
      <c r="G256" s="239">
        <v>1.1135306889242623E-2</v>
      </c>
      <c r="H256" s="272">
        <v>-1.1378683903319242</v>
      </c>
      <c r="I256" s="270">
        <v>-0.15895665300140802</v>
      </c>
    </row>
    <row r="257" spans="1:9" ht="13.5" x14ac:dyDescent="0.2">
      <c r="A257" s="430"/>
      <c r="B257" s="448"/>
      <c r="C257" s="448"/>
      <c r="D257" s="260" t="s">
        <v>328</v>
      </c>
      <c r="E257" s="274" t="s">
        <v>400</v>
      </c>
      <c r="F257" s="262">
        <v>0.23966237568113866</v>
      </c>
      <c r="G257" s="263">
        <v>4.1047380636442055E-3</v>
      </c>
      <c r="H257" s="275">
        <v>-1.2342187408319245</v>
      </c>
      <c r="I257" s="273">
        <v>-0.25530700350140828</v>
      </c>
    </row>
    <row r="258" spans="1:9" x14ac:dyDescent="0.2">
      <c r="A258" s="430" t="s">
        <v>397</v>
      </c>
      <c r="B258" s="448" t="s">
        <v>305</v>
      </c>
      <c r="C258" s="451" t="s">
        <v>256</v>
      </c>
      <c r="D258" s="266" t="s">
        <v>257</v>
      </c>
      <c r="E258" s="277">
        <v>2.3689129866666683</v>
      </c>
      <c r="F258" s="278">
        <v>1.3368627646826796</v>
      </c>
      <c r="G258" s="239">
        <v>0.49788038694354297</v>
      </c>
      <c r="H258" s="272">
        <v>-1.6972811155701184</v>
      </c>
      <c r="I258" s="271">
        <v>6.4351070889034547</v>
      </c>
    </row>
    <row r="259" spans="1:9" x14ac:dyDescent="0.2">
      <c r="A259" s="431"/>
      <c r="B259" s="449"/>
      <c r="C259" s="449"/>
      <c r="D259" s="266" t="s">
        <v>306</v>
      </c>
      <c r="E259" s="277">
        <v>3.0658935218333347</v>
      </c>
      <c r="F259" s="278">
        <v>1.3368627646826796</v>
      </c>
      <c r="G259" s="239">
        <v>0.22807013321001568</v>
      </c>
      <c r="H259" s="272">
        <v>-1.0003005804034519</v>
      </c>
      <c r="I259" s="271">
        <v>7.1320876240701212</v>
      </c>
    </row>
    <row r="260" spans="1:9" x14ac:dyDescent="0.2">
      <c r="A260" s="431"/>
      <c r="B260" s="449"/>
      <c r="C260" s="449"/>
      <c r="D260" s="266" t="s">
        <v>327</v>
      </c>
      <c r="E260" s="277">
        <v>1.602205835000003</v>
      </c>
      <c r="F260" s="278">
        <v>1.3368627646826796</v>
      </c>
      <c r="G260" s="239">
        <v>0.83407622186003194</v>
      </c>
      <c r="H260" s="272">
        <v>-2.4639882672367834</v>
      </c>
      <c r="I260" s="271">
        <v>5.6683999372367895</v>
      </c>
    </row>
    <row r="261" spans="1:9" x14ac:dyDescent="0.2">
      <c r="A261" s="431"/>
      <c r="B261" s="449"/>
      <c r="C261" s="449"/>
      <c r="D261" s="266" t="s">
        <v>328</v>
      </c>
      <c r="E261" s="277">
        <v>-2.4647882249999942</v>
      </c>
      <c r="F261" s="278">
        <v>1.3368627646826796</v>
      </c>
      <c r="G261" s="239">
        <v>0.45461696498140214</v>
      </c>
      <c r="H261" s="272">
        <v>-6.5309823272367806</v>
      </c>
      <c r="I261" s="271">
        <v>1.6014058772367925</v>
      </c>
    </row>
    <row r="262" spans="1:9" x14ac:dyDescent="0.2">
      <c r="A262" s="431"/>
      <c r="B262" s="449"/>
      <c r="C262" s="448"/>
      <c r="D262" s="260" t="s">
        <v>329</v>
      </c>
      <c r="E262" s="279">
        <v>1.0060671899999996</v>
      </c>
      <c r="F262" s="280">
        <v>1.3368627646826796</v>
      </c>
      <c r="G262" s="263">
        <v>0.97327882298692225</v>
      </c>
      <c r="H262" s="275">
        <v>-3.0601269122367869</v>
      </c>
      <c r="I262" s="265">
        <v>5.072261292236786</v>
      </c>
    </row>
    <row r="263" spans="1:9" x14ac:dyDescent="0.2">
      <c r="A263" s="431"/>
      <c r="B263" s="449"/>
      <c r="C263" s="451" t="s">
        <v>257</v>
      </c>
      <c r="D263" s="266" t="s">
        <v>256</v>
      </c>
      <c r="E263" s="277">
        <v>-2.3689129866666683</v>
      </c>
      <c r="F263" s="278">
        <v>1.3368627646826796</v>
      </c>
      <c r="G263" s="239">
        <v>0.49788038694354297</v>
      </c>
      <c r="H263" s="272">
        <v>-6.4351070889034547</v>
      </c>
      <c r="I263" s="271">
        <v>1.6972811155701184</v>
      </c>
    </row>
    <row r="264" spans="1:9" x14ac:dyDescent="0.2">
      <c r="A264" s="431"/>
      <c r="B264" s="449"/>
      <c r="C264" s="449"/>
      <c r="D264" s="266" t="s">
        <v>306</v>
      </c>
      <c r="E264" s="267">
        <v>0.69698053516666647</v>
      </c>
      <c r="F264" s="278">
        <v>1.3368627646826796</v>
      </c>
      <c r="G264" s="239">
        <v>0.99488755533461526</v>
      </c>
      <c r="H264" s="272">
        <v>-3.36921356707012</v>
      </c>
      <c r="I264" s="271">
        <v>4.7631746374034529</v>
      </c>
    </row>
    <row r="265" spans="1:9" x14ac:dyDescent="0.2">
      <c r="A265" s="431"/>
      <c r="B265" s="449"/>
      <c r="C265" s="449"/>
      <c r="D265" s="266" t="s">
        <v>327</v>
      </c>
      <c r="E265" s="267">
        <v>-0.76670715166666525</v>
      </c>
      <c r="F265" s="278">
        <v>1.3368627646826796</v>
      </c>
      <c r="G265" s="239">
        <v>0.99205350914967672</v>
      </c>
      <c r="H265" s="272">
        <v>-4.8329012539034517</v>
      </c>
      <c r="I265" s="271">
        <v>3.2994869505701212</v>
      </c>
    </row>
    <row r="266" spans="1:9" ht="13.5" x14ac:dyDescent="0.2">
      <c r="A266" s="431"/>
      <c r="B266" s="449"/>
      <c r="C266" s="449"/>
      <c r="D266" s="266" t="s">
        <v>328</v>
      </c>
      <c r="E266" s="276" t="s">
        <v>409</v>
      </c>
      <c r="F266" s="278">
        <v>1.3368627646826796</v>
      </c>
      <c r="G266" s="239">
        <v>1.258685312368113E-2</v>
      </c>
      <c r="H266" s="272">
        <v>-8.8998953139034498</v>
      </c>
      <c r="I266" s="270">
        <v>-0.76750710942987577</v>
      </c>
    </row>
    <row r="267" spans="1:9" x14ac:dyDescent="0.2">
      <c r="A267" s="431"/>
      <c r="B267" s="449"/>
      <c r="C267" s="448"/>
      <c r="D267" s="260" t="s">
        <v>329</v>
      </c>
      <c r="E267" s="279">
        <v>-1.3628457966666687</v>
      </c>
      <c r="F267" s="280">
        <v>1.3368627646826796</v>
      </c>
      <c r="G267" s="263">
        <v>0.90773221492113487</v>
      </c>
      <c r="H267" s="275">
        <v>-5.4290398989034552</v>
      </c>
      <c r="I267" s="265">
        <v>2.7033483055701177</v>
      </c>
    </row>
    <row r="268" spans="1:9" x14ac:dyDescent="0.2">
      <c r="A268" s="431"/>
      <c r="B268" s="449"/>
      <c r="C268" s="451" t="s">
        <v>306</v>
      </c>
      <c r="D268" s="266" t="s">
        <v>256</v>
      </c>
      <c r="E268" s="277">
        <v>-3.0658935218333347</v>
      </c>
      <c r="F268" s="278">
        <v>1.3368627646826796</v>
      </c>
      <c r="G268" s="239">
        <v>0.22807013321001568</v>
      </c>
      <c r="H268" s="272">
        <v>-7.1320876240701212</v>
      </c>
      <c r="I268" s="271">
        <v>1.0003005804034519</v>
      </c>
    </row>
    <row r="269" spans="1:9" x14ac:dyDescent="0.2">
      <c r="A269" s="431"/>
      <c r="B269" s="449"/>
      <c r="C269" s="449"/>
      <c r="D269" s="266" t="s">
        <v>257</v>
      </c>
      <c r="E269" s="267">
        <v>-0.69698053516666647</v>
      </c>
      <c r="F269" s="278">
        <v>1.3368627646826796</v>
      </c>
      <c r="G269" s="239">
        <v>0.99488755533461526</v>
      </c>
      <c r="H269" s="272">
        <v>-4.7631746374034529</v>
      </c>
      <c r="I269" s="271">
        <v>3.36921356707012</v>
      </c>
    </row>
    <row r="270" spans="1:9" x14ac:dyDescent="0.2">
      <c r="A270" s="431"/>
      <c r="B270" s="449"/>
      <c r="C270" s="449"/>
      <c r="D270" s="266" t="s">
        <v>327</v>
      </c>
      <c r="E270" s="277">
        <v>-1.4636876868333317</v>
      </c>
      <c r="F270" s="278">
        <v>1.3368627646826796</v>
      </c>
      <c r="G270" s="239">
        <v>0.87956023210681211</v>
      </c>
      <c r="H270" s="272">
        <v>-5.5298817890701182</v>
      </c>
      <c r="I270" s="271">
        <v>2.6025064154034547</v>
      </c>
    </row>
    <row r="271" spans="1:9" ht="13.5" x14ac:dyDescent="0.2">
      <c r="A271" s="431"/>
      <c r="B271" s="449"/>
      <c r="C271" s="449"/>
      <c r="D271" s="266" t="s">
        <v>328</v>
      </c>
      <c r="E271" s="276" t="s">
        <v>410</v>
      </c>
      <c r="F271" s="278">
        <v>1.3368627646826796</v>
      </c>
      <c r="G271" s="239">
        <v>3.2545619107733348E-3</v>
      </c>
      <c r="H271" s="272">
        <v>-9.5968758490701163</v>
      </c>
      <c r="I271" s="271">
        <v>-1.4644876445965422</v>
      </c>
    </row>
    <row r="272" spans="1:9" x14ac:dyDescent="0.2">
      <c r="A272" s="431"/>
      <c r="B272" s="449"/>
      <c r="C272" s="448"/>
      <c r="D272" s="260" t="s">
        <v>329</v>
      </c>
      <c r="E272" s="279">
        <v>-2.0598263318333352</v>
      </c>
      <c r="F272" s="280">
        <v>1.3368627646826796</v>
      </c>
      <c r="G272" s="263">
        <v>0.64174058118614452</v>
      </c>
      <c r="H272" s="275">
        <v>-6.1260204340701216</v>
      </c>
      <c r="I272" s="265">
        <v>2.0063677704034513</v>
      </c>
    </row>
    <row r="273" spans="1:9" x14ac:dyDescent="0.2">
      <c r="A273" s="431"/>
      <c r="B273" s="449"/>
      <c r="C273" s="451" t="s">
        <v>327</v>
      </c>
      <c r="D273" s="266" t="s">
        <v>256</v>
      </c>
      <c r="E273" s="277">
        <v>-1.602205835000003</v>
      </c>
      <c r="F273" s="278">
        <v>1.3368627646826796</v>
      </c>
      <c r="G273" s="239">
        <v>0.83407622186003194</v>
      </c>
      <c r="H273" s="272">
        <v>-5.6683999372367895</v>
      </c>
      <c r="I273" s="271">
        <v>2.4639882672367834</v>
      </c>
    </row>
    <row r="274" spans="1:9" x14ac:dyDescent="0.2">
      <c r="A274" s="431"/>
      <c r="B274" s="449"/>
      <c r="C274" s="449"/>
      <c r="D274" s="266" t="s">
        <v>257</v>
      </c>
      <c r="E274" s="267">
        <v>0.76670715166666525</v>
      </c>
      <c r="F274" s="278">
        <v>1.3368627646826796</v>
      </c>
      <c r="G274" s="239">
        <v>0.99205350914967672</v>
      </c>
      <c r="H274" s="272">
        <v>-3.2994869505701212</v>
      </c>
      <c r="I274" s="271">
        <v>4.8329012539034517</v>
      </c>
    </row>
    <row r="275" spans="1:9" x14ac:dyDescent="0.2">
      <c r="A275" s="431"/>
      <c r="B275" s="449"/>
      <c r="C275" s="449"/>
      <c r="D275" s="266" t="s">
        <v>306</v>
      </c>
      <c r="E275" s="277">
        <v>1.4636876868333317</v>
      </c>
      <c r="F275" s="278">
        <v>1.3368627646826796</v>
      </c>
      <c r="G275" s="239">
        <v>0.87956023210681211</v>
      </c>
      <c r="H275" s="272">
        <v>-2.6025064154034547</v>
      </c>
      <c r="I275" s="271">
        <v>5.5298817890701182</v>
      </c>
    </row>
    <row r="276" spans="1:9" ht="13.5" x14ac:dyDescent="0.2">
      <c r="A276" s="431"/>
      <c r="B276" s="449"/>
      <c r="C276" s="449"/>
      <c r="D276" s="266" t="s">
        <v>328</v>
      </c>
      <c r="E276" s="276" t="s">
        <v>411</v>
      </c>
      <c r="F276" s="278">
        <v>1.3368627646826796</v>
      </c>
      <c r="G276" s="239">
        <v>4.9932169360043965E-2</v>
      </c>
      <c r="H276" s="272">
        <v>-8.1331881622367845</v>
      </c>
      <c r="I276" s="270">
        <v>-7.9995776321052734E-4</v>
      </c>
    </row>
    <row r="277" spans="1:9" x14ac:dyDescent="0.2">
      <c r="A277" s="431"/>
      <c r="B277" s="449"/>
      <c r="C277" s="448"/>
      <c r="D277" s="260" t="s">
        <v>329</v>
      </c>
      <c r="E277" s="261">
        <v>-0.59613864500000346</v>
      </c>
      <c r="F277" s="280">
        <v>1.3368627646826796</v>
      </c>
      <c r="G277" s="263">
        <v>0.99754969888392919</v>
      </c>
      <c r="H277" s="275">
        <v>-4.6623327472367899</v>
      </c>
      <c r="I277" s="265">
        <v>3.470055457236783</v>
      </c>
    </row>
    <row r="278" spans="1:9" x14ac:dyDescent="0.2">
      <c r="A278" s="431"/>
      <c r="B278" s="449"/>
      <c r="C278" s="451" t="s">
        <v>328</v>
      </c>
      <c r="D278" s="266" t="s">
        <v>256</v>
      </c>
      <c r="E278" s="277">
        <v>2.4647882249999942</v>
      </c>
      <c r="F278" s="278">
        <v>1.3368627646826796</v>
      </c>
      <c r="G278" s="239">
        <v>0.45461696498140214</v>
      </c>
      <c r="H278" s="272">
        <v>-1.6014058772367925</v>
      </c>
      <c r="I278" s="271">
        <v>6.5309823272367806</v>
      </c>
    </row>
    <row r="279" spans="1:9" ht="13.5" x14ac:dyDescent="0.2">
      <c r="A279" s="431"/>
      <c r="B279" s="449"/>
      <c r="C279" s="449"/>
      <c r="D279" s="266" t="s">
        <v>257</v>
      </c>
      <c r="E279" s="276" t="s">
        <v>412</v>
      </c>
      <c r="F279" s="278">
        <v>1.3368627646826796</v>
      </c>
      <c r="G279" s="239">
        <v>1.258685312368113E-2</v>
      </c>
      <c r="H279" s="269">
        <v>0.76750710942987577</v>
      </c>
      <c r="I279" s="271">
        <v>8.8998953139034498</v>
      </c>
    </row>
    <row r="280" spans="1:9" ht="13.5" x14ac:dyDescent="0.2">
      <c r="A280" s="431"/>
      <c r="B280" s="449"/>
      <c r="C280" s="449"/>
      <c r="D280" s="266" t="s">
        <v>306</v>
      </c>
      <c r="E280" s="276" t="s">
        <v>413</v>
      </c>
      <c r="F280" s="278">
        <v>1.3368627646826796</v>
      </c>
      <c r="G280" s="239">
        <v>3.2545619107733348E-3</v>
      </c>
      <c r="H280" s="272">
        <v>1.4644876445965422</v>
      </c>
      <c r="I280" s="271">
        <v>9.5968758490701163</v>
      </c>
    </row>
    <row r="281" spans="1:9" ht="13.5" x14ac:dyDescent="0.2">
      <c r="A281" s="431"/>
      <c r="B281" s="449"/>
      <c r="C281" s="449"/>
      <c r="D281" s="266" t="s">
        <v>327</v>
      </c>
      <c r="E281" s="276" t="s">
        <v>414</v>
      </c>
      <c r="F281" s="278">
        <v>1.3368627646826796</v>
      </c>
      <c r="G281" s="239">
        <v>4.9932169360043965E-2</v>
      </c>
      <c r="H281" s="269">
        <v>7.9995776321052734E-4</v>
      </c>
      <c r="I281" s="271">
        <v>8.1331881622367845</v>
      </c>
    </row>
    <row r="282" spans="1:9" x14ac:dyDescent="0.2">
      <c r="A282" s="431"/>
      <c r="B282" s="449"/>
      <c r="C282" s="448"/>
      <c r="D282" s="260" t="s">
        <v>329</v>
      </c>
      <c r="E282" s="279">
        <v>3.4708554149999937</v>
      </c>
      <c r="F282" s="280">
        <v>1.3368627646826796</v>
      </c>
      <c r="G282" s="263">
        <v>0.12940646820254897</v>
      </c>
      <c r="H282" s="264">
        <v>-0.59533868723679295</v>
      </c>
      <c r="I282" s="265">
        <v>7.5370495172367802</v>
      </c>
    </row>
    <row r="283" spans="1:9" x14ac:dyDescent="0.2">
      <c r="A283" s="431"/>
      <c r="B283" s="449"/>
      <c r="C283" s="451" t="s">
        <v>329</v>
      </c>
      <c r="D283" s="266" t="s">
        <v>256</v>
      </c>
      <c r="E283" s="277">
        <v>-1.0060671899999996</v>
      </c>
      <c r="F283" s="278">
        <v>1.3368627646826796</v>
      </c>
      <c r="G283" s="239">
        <v>0.97327882298692225</v>
      </c>
      <c r="H283" s="272">
        <v>-5.072261292236786</v>
      </c>
      <c r="I283" s="271">
        <v>3.0601269122367869</v>
      </c>
    </row>
    <row r="284" spans="1:9" x14ac:dyDescent="0.2">
      <c r="A284" s="431"/>
      <c r="B284" s="449"/>
      <c r="C284" s="449"/>
      <c r="D284" s="266" t="s">
        <v>257</v>
      </c>
      <c r="E284" s="277">
        <v>1.3628457966666687</v>
      </c>
      <c r="F284" s="278">
        <v>1.3368627646826796</v>
      </c>
      <c r="G284" s="239">
        <v>0.90773221492113487</v>
      </c>
      <c r="H284" s="272">
        <v>-2.7033483055701177</v>
      </c>
      <c r="I284" s="271">
        <v>5.4290398989034552</v>
      </c>
    </row>
    <row r="285" spans="1:9" x14ac:dyDescent="0.2">
      <c r="A285" s="431"/>
      <c r="B285" s="449"/>
      <c r="C285" s="449"/>
      <c r="D285" s="266" t="s">
        <v>306</v>
      </c>
      <c r="E285" s="277">
        <v>2.0598263318333352</v>
      </c>
      <c r="F285" s="278">
        <v>1.3368627646826796</v>
      </c>
      <c r="G285" s="239">
        <v>0.64174058118614452</v>
      </c>
      <c r="H285" s="272">
        <v>-2.0063677704034513</v>
      </c>
      <c r="I285" s="271">
        <v>6.1260204340701216</v>
      </c>
    </row>
    <row r="286" spans="1:9" x14ac:dyDescent="0.2">
      <c r="A286" s="431"/>
      <c r="B286" s="449"/>
      <c r="C286" s="449"/>
      <c r="D286" s="266" t="s">
        <v>327</v>
      </c>
      <c r="E286" s="267">
        <v>0.59613864500000346</v>
      </c>
      <c r="F286" s="278">
        <v>1.3368627646826796</v>
      </c>
      <c r="G286" s="239">
        <v>0.99754969888392919</v>
      </c>
      <c r="H286" s="272">
        <v>-3.470055457236783</v>
      </c>
      <c r="I286" s="271">
        <v>4.6623327472367899</v>
      </c>
    </row>
    <row r="287" spans="1:9" x14ac:dyDescent="0.2">
      <c r="A287" s="431"/>
      <c r="B287" s="448"/>
      <c r="C287" s="448"/>
      <c r="D287" s="260" t="s">
        <v>328</v>
      </c>
      <c r="E287" s="279">
        <v>-3.4708554149999937</v>
      </c>
      <c r="F287" s="280">
        <v>1.3368627646826796</v>
      </c>
      <c r="G287" s="263">
        <v>0.12940646820254897</v>
      </c>
      <c r="H287" s="275">
        <v>-7.5370495172367802</v>
      </c>
      <c r="I287" s="273">
        <v>0.59533868723679295</v>
      </c>
    </row>
    <row r="288" spans="1:9" x14ac:dyDescent="0.2">
      <c r="A288" s="431"/>
      <c r="B288" s="448" t="s">
        <v>307</v>
      </c>
      <c r="C288" s="451" t="s">
        <v>256</v>
      </c>
      <c r="D288" s="266" t="s">
        <v>257</v>
      </c>
      <c r="E288" s="277">
        <v>2.3689129866666683</v>
      </c>
      <c r="F288" s="278">
        <v>1.3368627646826796</v>
      </c>
      <c r="G288" s="239">
        <v>8.6553244151163014E-2</v>
      </c>
      <c r="H288" s="269">
        <v>-0.3613250154992067</v>
      </c>
      <c r="I288" s="271">
        <v>5.0991509888325437</v>
      </c>
    </row>
    <row r="289" spans="1:9" ht="13.5" x14ac:dyDescent="0.2">
      <c r="A289" s="431"/>
      <c r="B289" s="449"/>
      <c r="C289" s="449"/>
      <c r="D289" s="266" t="s">
        <v>306</v>
      </c>
      <c r="E289" s="276" t="s">
        <v>415</v>
      </c>
      <c r="F289" s="278">
        <v>1.3368627646826796</v>
      </c>
      <c r="G289" s="239">
        <v>2.9008827336192821E-2</v>
      </c>
      <c r="H289" s="269">
        <v>0.33565551966745977</v>
      </c>
      <c r="I289" s="271">
        <v>5.7961315239992102</v>
      </c>
    </row>
    <row r="290" spans="1:9" x14ac:dyDescent="0.2">
      <c r="A290" s="431"/>
      <c r="B290" s="449"/>
      <c r="C290" s="449"/>
      <c r="D290" s="266" t="s">
        <v>327</v>
      </c>
      <c r="E290" s="277">
        <v>1.602205835000003</v>
      </c>
      <c r="F290" s="278">
        <v>1.3368627646826796</v>
      </c>
      <c r="G290" s="239">
        <v>0.24011166409782692</v>
      </c>
      <c r="H290" s="272">
        <v>-1.128032167165872</v>
      </c>
      <c r="I290" s="271">
        <v>4.3324438371658784</v>
      </c>
    </row>
    <row r="291" spans="1:9" x14ac:dyDescent="0.2">
      <c r="A291" s="431"/>
      <c r="B291" s="449"/>
      <c r="C291" s="449"/>
      <c r="D291" s="266" t="s">
        <v>328</v>
      </c>
      <c r="E291" s="277">
        <v>-2.4647882249999942</v>
      </c>
      <c r="F291" s="278">
        <v>1.3368627646826796</v>
      </c>
      <c r="G291" s="239">
        <v>7.5123554156904054E-2</v>
      </c>
      <c r="H291" s="272">
        <v>-5.1950262271658696</v>
      </c>
      <c r="I291" s="270">
        <v>0.26544977716588081</v>
      </c>
    </row>
    <row r="292" spans="1:9" x14ac:dyDescent="0.2">
      <c r="A292" s="431"/>
      <c r="B292" s="449"/>
      <c r="C292" s="448"/>
      <c r="D292" s="260" t="s">
        <v>329</v>
      </c>
      <c r="E292" s="279">
        <v>1.0060671899999996</v>
      </c>
      <c r="F292" s="280">
        <v>1.3368627646826796</v>
      </c>
      <c r="G292" s="263">
        <v>0.45758017793081984</v>
      </c>
      <c r="H292" s="275">
        <v>-1.7241708121658754</v>
      </c>
      <c r="I292" s="265">
        <v>3.7363051921658745</v>
      </c>
    </row>
    <row r="293" spans="1:9" x14ac:dyDescent="0.2">
      <c r="A293" s="431"/>
      <c r="B293" s="449"/>
      <c r="C293" s="451" t="s">
        <v>257</v>
      </c>
      <c r="D293" s="266" t="s">
        <v>256</v>
      </c>
      <c r="E293" s="277">
        <v>-2.3689129866666683</v>
      </c>
      <c r="F293" s="278">
        <v>1.3368627646826796</v>
      </c>
      <c r="G293" s="239">
        <v>8.6553244151163014E-2</v>
      </c>
      <c r="H293" s="272">
        <v>-5.0991509888325437</v>
      </c>
      <c r="I293" s="270">
        <v>0.3613250154992067</v>
      </c>
    </row>
    <row r="294" spans="1:9" x14ac:dyDescent="0.2">
      <c r="A294" s="431"/>
      <c r="B294" s="449"/>
      <c r="C294" s="449"/>
      <c r="D294" s="266" t="s">
        <v>306</v>
      </c>
      <c r="E294" s="267">
        <v>0.69698053516666647</v>
      </c>
      <c r="F294" s="278">
        <v>1.3368627646826796</v>
      </c>
      <c r="G294" s="239">
        <v>0.6059470016777716</v>
      </c>
      <c r="H294" s="272">
        <v>-2.0332574669992085</v>
      </c>
      <c r="I294" s="271">
        <v>3.4272185373325414</v>
      </c>
    </row>
    <row r="295" spans="1:9" x14ac:dyDescent="0.2">
      <c r="A295" s="431"/>
      <c r="B295" s="449"/>
      <c r="C295" s="449"/>
      <c r="D295" s="266" t="s">
        <v>327</v>
      </c>
      <c r="E295" s="267">
        <v>-0.76670715166666525</v>
      </c>
      <c r="F295" s="278">
        <v>1.3368627646826796</v>
      </c>
      <c r="G295" s="239">
        <v>0.57057265597574935</v>
      </c>
      <c r="H295" s="272">
        <v>-3.4969451538325402</v>
      </c>
      <c r="I295" s="271">
        <v>1.9635308504992097</v>
      </c>
    </row>
    <row r="296" spans="1:9" ht="13.5" x14ac:dyDescent="0.2">
      <c r="A296" s="431"/>
      <c r="B296" s="449"/>
      <c r="C296" s="449"/>
      <c r="D296" s="266" t="s">
        <v>328</v>
      </c>
      <c r="E296" s="276" t="s">
        <v>409</v>
      </c>
      <c r="F296" s="278">
        <v>1.3368627646826796</v>
      </c>
      <c r="G296" s="239">
        <v>1.0845764122106396E-3</v>
      </c>
      <c r="H296" s="272">
        <v>-7.5639392138325379</v>
      </c>
      <c r="I296" s="271">
        <v>-2.1034632095007875</v>
      </c>
    </row>
    <row r="297" spans="1:9" x14ac:dyDescent="0.2">
      <c r="A297" s="431"/>
      <c r="B297" s="449"/>
      <c r="C297" s="448"/>
      <c r="D297" s="260" t="s">
        <v>329</v>
      </c>
      <c r="E297" s="279">
        <v>-1.3628457966666687</v>
      </c>
      <c r="F297" s="280">
        <v>1.3368627646826796</v>
      </c>
      <c r="G297" s="263">
        <v>0.31614728019583821</v>
      </c>
      <c r="H297" s="275">
        <v>-4.0930837988325441</v>
      </c>
      <c r="I297" s="265">
        <v>1.3673922054992063</v>
      </c>
    </row>
    <row r="298" spans="1:9" ht="13.5" x14ac:dyDescent="0.2">
      <c r="A298" s="431"/>
      <c r="B298" s="449"/>
      <c r="C298" s="451" t="s">
        <v>306</v>
      </c>
      <c r="D298" s="266" t="s">
        <v>256</v>
      </c>
      <c r="E298" s="276" t="s">
        <v>416</v>
      </c>
      <c r="F298" s="278">
        <v>1.3368627646826796</v>
      </c>
      <c r="G298" s="239">
        <v>2.9008827336192821E-2</v>
      </c>
      <c r="H298" s="272">
        <v>-5.7961315239992102</v>
      </c>
      <c r="I298" s="270">
        <v>-0.33565551966745977</v>
      </c>
    </row>
    <row r="299" spans="1:9" x14ac:dyDescent="0.2">
      <c r="A299" s="431"/>
      <c r="B299" s="449"/>
      <c r="C299" s="449"/>
      <c r="D299" s="266" t="s">
        <v>257</v>
      </c>
      <c r="E299" s="267">
        <v>-0.69698053516666647</v>
      </c>
      <c r="F299" s="278">
        <v>1.3368627646826796</v>
      </c>
      <c r="G299" s="239">
        <v>0.6059470016777716</v>
      </c>
      <c r="H299" s="272">
        <v>-3.4272185373325414</v>
      </c>
      <c r="I299" s="271">
        <v>2.0332574669992085</v>
      </c>
    </row>
    <row r="300" spans="1:9" x14ac:dyDescent="0.2">
      <c r="A300" s="431"/>
      <c r="B300" s="449"/>
      <c r="C300" s="449"/>
      <c r="D300" s="266" t="s">
        <v>327</v>
      </c>
      <c r="E300" s="277">
        <v>-1.4636876868333317</v>
      </c>
      <c r="F300" s="278">
        <v>1.3368627646826796</v>
      </c>
      <c r="G300" s="239">
        <v>0.28228733295883557</v>
      </c>
      <c r="H300" s="272">
        <v>-4.1939256889992071</v>
      </c>
      <c r="I300" s="271">
        <v>1.2665503153325433</v>
      </c>
    </row>
    <row r="301" spans="1:9" ht="13.5" x14ac:dyDescent="0.2">
      <c r="A301" s="431"/>
      <c r="B301" s="449"/>
      <c r="C301" s="449"/>
      <c r="D301" s="266" t="s">
        <v>328</v>
      </c>
      <c r="E301" s="276" t="s">
        <v>410</v>
      </c>
      <c r="F301" s="278">
        <v>1.3368627646826796</v>
      </c>
      <c r="G301" s="239">
        <v>2.6165820584486427E-4</v>
      </c>
      <c r="H301" s="272">
        <v>-8.2609197489992034</v>
      </c>
      <c r="I301" s="271">
        <v>-2.8004437446674539</v>
      </c>
    </row>
    <row r="302" spans="1:9" x14ac:dyDescent="0.2">
      <c r="A302" s="431"/>
      <c r="B302" s="449"/>
      <c r="C302" s="448"/>
      <c r="D302" s="260" t="s">
        <v>329</v>
      </c>
      <c r="E302" s="279">
        <v>-2.0598263318333352</v>
      </c>
      <c r="F302" s="280">
        <v>1.3368627646826796</v>
      </c>
      <c r="G302" s="263">
        <v>0.13385066316478841</v>
      </c>
      <c r="H302" s="275">
        <v>-4.7900643339992106</v>
      </c>
      <c r="I302" s="273">
        <v>0.67041167033253979</v>
      </c>
    </row>
    <row r="303" spans="1:9" x14ac:dyDescent="0.2">
      <c r="A303" s="431"/>
      <c r="B303" s="449"/>
      <c r="C303" s="451" t="s">
        <v>327</v>
      </c>
      <c r="D303" s="266" t="s">
        <v>256</v>
      </c>
      <c r="E303" s="277">
        <v>-1.602205835000003</v>
      </c>
      <c r="F303" s="278">
        <v>1.3368627646826796</v>
      </c>
      <c r="G303" s="239">
        <v>0.24011166409782692</v>
      </c>
      <c r="H303" s="272">
        <v>-4.3324438371658784</v>
      </c>
      <c r="I303" s="271">
        <v>1.128032167165872</v>
      </c>
    </row>
    <row r="304" spans="1:9" x14ac:dyDescent="0.2">
      <c r="A304" s="431"/>
      <c r="B304" s="449"/>
      <c r="C304" s="449"/>
      <c r="D304" s="266" t="s">
        <v>257</v>
      </c>
      <c r="E304" s="267">
        <v>0.76670715166666525</v>
      </c>
      <c r="F304" s="278">
        <v>1.3368627646826796</v>
      </c>
      <c r="G304" s="239">
        <v>0.57057265597574935</v>
      </c>
      <c r="H304" s="272">
        <v>-1.9635308504992097</v>
      </c>
      <c r="I304" s="271">
        <v>3.4969451538325402</v>
      </c>
    </row>
    <row r="305" spans="1:9" x14ac:dyDescent="0.2">
      <c r="A305" s="431"/>
      <c r="B305" s="449"/>
      <c r="C305" s="449"/>
      <c r="D305" s="266" t="s">
        <v>306</v>
      </c>
      <c r="E305" s="277">
        <v>1.4636876868333317</v>
      </c>
      <c r="F305" s="278">
        <v>1.3368627646826796</v>
      </c>
      <c r="G305" s="239">
        <v>0.28228733295883557</v>
      </c>
      <c r="H305" s="272">
        <v>-1.2665503153325433</v>
      </c>
      <c r="I305" s="271">
        <v>4.1939256889992071</v>
      </c>
    </row>
    <row r="306" spans="1:9" ht="13.5" x14ac:dyDescent="0.2">
      <c r="A306" s="431"/>
      <c r="B306" s="449"/>
      <c r="C306" s="449"/>
      <c r="D306" s="266" t="s">
        <v>328</v>
      </c>
      <c r="E306" s="276" t="s">
        <v>411</v>
      </c>
      <c r="F306" s="278">
        <v>1.3368627646826796</v>
      </c>
      <c r="G306" s="239">
        <v>4.8458146386500889E-3</v>
      </c>
      <c r="H306" s="272">
        <v>-6.7972320621658726</v>
      </c>
      <c r="I306" s="271">
        <v>-1.3367560578341222</v>
      </c>
    </row>
    <row r="307" spans="1:9" x14ac:dyDescent="0.2">
      <c r="A307" s="431"/>
      <c r="B307" s="449"/>
      <c r="C307" s="448"/>
      <c r="D307" s="260" t="s">
        <v>329</v>
      </c>
      <c r="E307" s="261">
        <v>-0.59613864500000346</v>
      </c>
      <c r="F307" s="280">
        <v>1.3368627646826796</v>
      </c>
      <c r="G307" s="263">
        <v>0.65885426971009031</v>
      </c>
      <c r="H307" s="275">
        <v>-3.3263766471658784</v>
      </c>
      <c r="I307" s="265">
        <v>2.1340993571658715</v>
      </c>
    </row>
    <row r="308" spans="1:9" x14ac:dyDescent="0.2">
      <c r="A308" s="431"/>
      <c r="B308" s="449"/>
      <c r="C308" s="451" t="s">
        <v>328</v>
      </c>
      <c r="D308" s="266" t="s">
        <v>256</v>
      </c>
      <c r="E308" s="277">
        <v>2.4647882249999942</v>
      </c>
      <c r="F308" s="278">
        <v>1.3368627646826796</v>
      </c>
      <c r="G308" s="239">
        <v>7.5123554156904054E-2</v>
      </c>
      <c r="H308" s="269">
        <v>-0.26544977716588081</v>
      </c>
      <c r="I308" s="271">
        <v>5.1950262271658696</v>
      </c>
    </row>
    <row r="309" spans="1:9" ht="13.5" x14ac:dyDescent="0.2">
      <c r="A309" s="431"/>
      <c r="B309" s="449"/>
      <c r="C309" s="449"/>
      <c r="D309" s="266" t="s">
        <v>257</v>
      </c>
      <c r="E309" s="276" t="s">
        <v>412</v>
      </c>
      <c r="F309" s="278">
        <v>1.3368627646826796</v>
      </c>
      <c r="G309" s="239">
        <v>1.0845764122106396E-3</v>
      </c>
      <c r="H309" s="272">
        <v>2.1034632095007875</v>
      </c>
      <c r="I309" s="271">
        <v>7.5639392138325379</v>
      </c>
    </row>
    <row r="310" spans="1:9" ht="13.5" x14ac:dyDescent="0.2">
      <c r="A310" s="431"/>
      <c r="B310" s="449"/>
      <c r="C310" s="449"/>
      <c r="D310" s="266" t="s">
        <v>306</v>
      </c>
      <c r="E310" s="276" t="s">
        <v>413</v>
      </c>
      <c r="F310" s="278">
        <v>1.3368627646826796</v>
      </c>
      <c r="G310" s="239">
        <v>2.6165820584486427E-4</v>
      </c>
      <c r="H310" s="272">
        <v>2.8004437446674539</v>
      </c>
      <c r="I310" s="271">
        <v>8.2609197489992034</v>
      </c>
    </row>
    <row r="311" spans="1:9" ht="13.5" x14ac:dyDescent="0.2">
      <c r="A311" s="431"/>
      <c r="B311" s="449"/>
      <c r="C311" s="449"/>
      <c r="D311" s="266" t="s">
        <v>327</v>
      </c>
      <c r="E311" s="276" t="s">
        <v>414</v>
      </c>
      <c r="F311" s="278">
        <v>1.3368627646826796</v>
      </c>
      <c r="G311" s="239">
        <v>4.8458146386500889E-3</v>
      </c>
      <c r="H311" s="272">
        <v>1.3367560578341222</v>
      </c>
      <c r="I311" s="271">
        <v>6.7972320621658726</v>
      </c>
    </row>
    <row r="312" spans="1:9" ht="13.5" x14ac:dyDescent="0.2">
      <c r="A312" s="431"/>
      <c r="B312" s="449"/>
      <c r="C312" s="448"/>
      <c r="D312" s="260" t="s">
        <v>329</v>
      </c>
      <c r="E312" s="274" t="s">
        <v>417</v>
      </c>
      <c r="F312" s="280">
        <v>1.3368627646826796</v>
      </c>
      <c r="G312" s="263">
        <v>1.4454352460172803E-2</v>
      </c>
      <c r="H312" s="264">
        <v>0.74061741283411875</v>
      </c>
      <c r="I312" s="265">
        <v>6.2010934171658691</v>
      </c>
    </row>
    <row r="313" spans="1:9" x14ac:dyDescent="0.2">
      <c r="A313" s="431"/>
      <c r="B313" s="449"/>
      <c r="C313" s="451" t="s">
        <v>329</v>
      </c>
      <c r="D313" s="266" t="s">
        <v>256</v>
      </c>
      <c r="E313" s="277">
        <v>-1.0060671899999996</v>
      </c>
      <c r="F313" s="278">
        <v>1.3368627646826796</v>
      </c>
      <c r="G313" s="239">
        <v>0.45758017793081984</v>
      </c>
      <c r="H313" s="272">
        <v>-3.7363051921658745</v>
      </c>
      <c r="I313" s="271">
        <v>1.7241708121658754</v>
      </c>
    </row>
    <row r="314" spans="1:9" x14ac:dyDescent="0.2">
      <c r="A314" s="431"/>
      <c r="B314" s="449"/>
      <c r="C314" s="449"/>
      <c r="D314" s="266" t="s">
        <v>257</v>
      </c>
      <c r="E314" s="277">
        <v>1.3628457966666687</v>
      </c>
      <c r="F314" s="278">
        <v>1.3368627646826796</v>
      </c>
      <c r="G314" s="239">
        <v>0.31614728019583821</v>
      </c>
      <c r="H314" s="272">
        <v>-1.3673922054992063</v>
      </c>
      <c r="I314" s="271">
        <v>4.0930837988325441</v>
      </c>
    </row>
    <row r="315" spans="1:9" x14ac:dyDescent="0.2">
      <c r="A315" s="431"/>
      <c r="B315" s="449"/>
      <c r="C315" s="449"/>
      <c r="D315" s="266" t="s">
        <v>306</v>
      </c>
      <c r="E315" s="277">
        <v>2.0598263318333352</v>
      </c>
      <c r="F315" s="278">
        <v>1.3368627646826796</v>
      </c>
      <c r="G315" s="239">
        <v>0.13385066316478841</v>
      </c>
      <c r="H315" s="269">
        <v>-0.67041167033253979</v>
      </c>
      <c r="I315" s="271">
        <v>4.7900643339992106</v>
      </c>
    </row>
    <row r="316" spans="1:9" x14ac:dyDescent="0.2">
      <c r="A316" s="431"/>
      <c r="B316" s="449"/>
      <c r="C316" s="449"/>
      <c r="D316" s="266" t="s">
        <v>327</v>
      </c>
      <c r="E316" s="267">
        <v>0.59613864500000346</v>
      </c>
      <c r="F316" s="278">
        <v>1.3368627646826796</v>
      </c>
      <c r="G316" s="239">
        <v>0.65885426971009031</v>
      </c>
      <c r="H316" s="272">
        <v>-2.1340993571658715</v>
      </c>
      <c r="I316" s="271">
        <v>3.3263766471658784</v>
      </c>
    </row>
    <row r="317" spans="1:9" ht="14.25" thickBot="1" x14ac:dyDescent="0.25">
      <c r="A317" s="432"/>
      <c r="B317" s="452"/>
      <c r="C317" s="452"/>
      <c r="D317" s="281" t="s">
        <v>328</v>
      </c>
      <c r="E317" s="282" t="s">
        <v>418</v>
      </c>
      <c r="F317" s="283">
        <v>1.3368627646826796</v>
      </c>
      <c r="G317" s="284">
        <v>1.4454352460172803E-2</v>
      </c>
      <c r="H317" s="285">
        <v>-6.2010934171658691</v>
      </c>
      <c r="I317" s="286">
        <v>-0.74061741283411875</v>
      </c>
    </row>
    <row r="318" spans="1:9" ht="13.5" thickTop="1" x14ac:dyDescent="0.2">
      <c r="A318" s="449" t="s">
        <v>308</v>
      </c>
      <c r="B318" s="449"/>
      <c r="C318" s="449"/>
      <c r="D318" s="449"/>
      <c r="E318" s="449"/>
      <c r="F318" s="449"/>
      <c r="G318" s="449"/>
      <c r="H318" s="449"/>
      <c r="I318" s="449"/>
    </row>
    <row r="319" spans="1:9" ht="15" x14ac:dyDescent="0.25">
      <c r="A319" s="138"/>
      <c r="B319" s="138"/>
      <c r="C319" s="138"/>
      <c r="D319" s="138"/>
      <c r="E319" s="138"/>
      <c r="F319" s="138"/>
      <c r="G319" s="138"/>
      <c r="H319" s="138"/>
      <c r="I319" s="138"/>
    </row>
    <row r="320" spans="1:9" ht="15" x14ac:dyDescent="0.25">
      <c r="A320" s="138"/>
      <c r="B320" s="138"/>
      <c r="C320" s="138"/>
      <c r="D320" s="138"/>
      <c r="E320" s="138"/>
      <c r="F320" s="138"/>
      <c r="G320" s="138"/>
      <c r="H320" s="138"/>
      <c r="I320" s="138"/>
    </row>
    <row r="321" spans="1:9" ht="18" x14ac:dyDescent="0.25">
      <c r="A321" s="137" t="s">
        <v>309</v>
      </c>
      <c r="B321" s="138"/>
      <c r="C321" s="138"/>
      <c r="D321" s="138"/>
      <c r="E321" s="138"/>
      <c r="F321" s="138"/>
      <c r="G321" s="138"/>
      <c r="H321" s="138"/>
      <c r="I321" s="138"/>
    </row>
    <row r="322" spans="1:9" ht="15" x14ac:dyDescent="0.25">
      <c r="A322" s="138"/>
      <c r="B322" s="138"/>
      <c r="C322" s="138"/>
      <c r="D322" s="138"/>
      <c r="E322" s="138"/>
      <c r="F322" s="138"/>
      <c r="G322" s="138"/>
      <c r="H322" s="138"/>
      <c r="I322" s="138"/>
    </row>
    <row r="323" spans="1:9" ht="15.75" thickBot="1" x14ac:dyDescent="0.3">
      <c r="A323" s="407" t="s">
        <v>396</v>
      </c>
      <c r="B323" s="407"/>
      <c r="C323" s="407"/>
      <c r="D323" s="407"/>
      <c r="E323" s="407"/>
      <c r="F323" s="138"/>
      <c r="G323" s="138"/>
      <c r="H323" s="138"/>
      <c r="I323" s="138"/>
    </row>
    <row r="324" spans="1:9" ht="15.75" thickTop="1" x14ac:dyDescent="0.25">
      <c r="A324" s="433" t="s">
        <v>135</v>
      </c>
      <c r="B324" s="435"/>
      <c r="C324" s="439" t="s">
        <v>251</v>
      </c>
      <c r="D324" s="441" t="s">
        <v>311</v>
      </c>
      <c r="E324" s="443"/>
      <c r="F324" s="138"/>
      <c r="G324" s="138"/>
      <c r="H324" s="138"/>
      <c r="I324" s="138"/>
    </row>
    <row r="325" spans="1:9" ht="15.75" thickBot="1" x14ac:dyDescent="0.3">
      <c r="A325" s="436"/>
      <c r="B325" s="438"/>
      <c r="C325" s="440"/>
      <c r="D325" s="287" t="s">
        <v>312</v>
      </c>
      <c r="E325" s="288" t="s">
        <v>313</v>
      </c>
      <c r="F325" s="138"/>
      <c r="G325" s="138"/>
      <c r="H325" s="138"/>
      <c r="I325" s="138"/>
    </row>
    <row r="326" spans="1:9" ht="15.75" thickTop="1" x14ac:dyDescent="0.25">
      <c r="A326" s="446" t="s">
        <v>419</v>
      </c>
      <c r="B326" s="255" t="s">
        <v>329</v>
      </c>
      <c r="C326" s="289">
        <v>6</v>
      </c>
      <c r="D326" s="290">
        <v>1.9273519741666669</v>
      </c>
      <c r="E326" s="291"/>
      <c r="F326" s="138"/>
      <c r="G326" s="138"/>
      <c r="H326" s="138"/>
      <c r="I326" s="138"/>
    </row>
    <row r="327" spans="1:9" ht="15" x14ac:dyDescent="0.25">
      <c r="A327" s="430"/>
      <c r="B327" s="260" t="s">
        <v>306</v>
      </c>
      <c r="C327" s="292">
        <v>6</v>
      </c>
      <c r="D327" s="275">
        <v>2.0175364741666666</v>
      </c>
      <c r="E327" s="265">
        <v>2.0175364741666666</v>
      </c>
      <c r="F327" s="138"/>
      <c r="G327" s="138"/>
      <c r="H327" s="138"/>
      <c r="I327" s="138"/>
    </row>
    <row r="328" spans="1:9" ht="15" x14ac:dyDescent="0.25">
      <c r="A328" s="431"/>
      <c r="B328" s="266" t="s">
        <v>257</v>
      </c>
      <c r="C328" s="293">
        <v>6</v>
      </c>
      <c r="D328" s="272">
        <v>2.4003990959999997</v>
      </c>
      <c r="E328" s="271">
        <v>2.4003990959999997</v>
      </c>
      <c r="F328" s="138"/>
      <c r="G328" s="138"/>
      <c r="H328" s="138"/>
      <c r="I328" s="138"/>
    </row>
    <row r="329" spans="1:9" ht="15" x14ac:dyDescent="0.25">
      <c r="A329" s="431"/>
      <c r="B329" s="266" t="s">
        <v>256</v>
      </c>
      <c r="C329" s="293">
        <v>6</v>
      </c>
      <c r="D329" s="272">
        <v>2.4409779956666671</v>
      </c>
      <c r="E329" s="271">
        <v>2.4409779956666671</v>
      </c>
      <c r="F329" s="138"/>
      <c r="G329" s="138"/>
      <c r="H329" s="138"/>
      <c r="I329" s="138"/>
    </row>
    <row r="330" spans="1:9" ht="15" x14ac:dyDescent="0.25">
      <c r="A330" s="430"/>
      <c r="B330" s="260" t="s">
        <v>327</v>
      </c>
      <c r="C330" s="292">
        <v>6</v>
      </c>
      <c r="D330" s="275">
        <v>2.575764495833333</v>
      </c>
      <c r="E330" s="265">
        <v>2.575764495833333</v>
      </c>
      <c r="F330" s="138"/>
      <c r="G330" s="138"/>
      <c r="H330" s="138"/>
      <c r="I330" s="138"/>
    </row>
    <row r="331" spans="1:9" ht="15" x14ac:dyDescent="0.25">
      <c r="A331" s="431"/>
      <c r="B331" s="266" t="s">
        <v>328</v>
      </c>
      <c r="C331" s="293">
        <v>6</v>
      </c>
      <c r="D331" s="240"/>
      <c r="E331" s="271">
        <v>2.6721148463333333</v>
      </c>
      <c r="F331" s="138"/>
      <c r="G331" s="138"/>
      <c r="H331" s="138"/>
      <c r="I331" s="138"/>
    </row>
    <row r="332" spans="1:9" ht="15.75" thickBot="1" x14ac:dyDescent="0.3">
      <c r="A332" s="432"/>
      <c r="B332" s="249" t="s">
        <v>264</v>
      </c>
      <c r="C332" s="294"/>
      <c r="D332" s="284">
        <v>0.10370011078658414</v>
      </c>
      <c r="E332" s="231">
        <v>9.8313061288784143E-2</v>
      </c>
      <c r="F332" s="138"/>
      <c r="G332" s="138"/>
      <c r="H332" s="138"/>
      <c r="I332" s="138"/>
    </row>
    <row r="333" spans="1:9" ht="15.75" thickTop="1" x14ac:dyDescent="0.25">
      <c r="A333" s="449" t="s">
        <v>315</v>
      </c>
      <c r="B333" s="449"/>
      <c r="C333" s="449"/>
      <c r="D333" s="449"/>
      <c r="E333" s="449"/>
      <c r="F333" s="138"/>
      <c r="G333" s="138"/>
      <c r="H333" s="138"/>
      <c r="I333" s="138"/>
    </row>
    <row r="334" spans="1:9" ht="15" x14ac:dyDescent="0.25">
      <c r="A334" s="449" t="s">
        <v>420</v>
      </c>
      <c r="B334" s="449"/>
      <c r="C334" s="449"/>
      <c r="D334" s="449"/>
      <c r="E334" s="449"/>
      <c r="F334" s="138"/>
      <c r="G334" s="138"/>
      <c r="H334" s="138"/>
      <c r="I334" s="138"/>
    </row>
    <row r="335" spans="1:9" ht="15" x14ac:dyDescent="0.25">
      <c r="A335" s="138"/>
      <c r="B335" s="138"/>
      <c r="C335" s="138"/>
      <c r="D335" s="138"/>
      <c r="E335" s="138"/>
      <c r="F335" s="138"/>
      <c r="G335" s="138"/>
      <c r="H335" s="138"/>
      <c r="I335" s="138"/>
    </row>
    <row r="336" spans="1:9" ht="15.75" thickBot="1" x14ac:dyDescent="0.3">
      <c r="A336" s="407" t="s">
        <v>397</v>
      </c>
      <c r="B336" s="407"/>
      <c r="C336" s="407"/>
      <c r="D336" s="407"/>
      <c r="E336" s="407"/>
      <c r="F336" s="138"/>
      <c r="G336" s="138"/>
      <c r="H336" s="138"/>
      <c r="I336" s="138"/>
    </row>
    <row r="337" spans="1:9" ht="15.75" thickTop="1" x14ac:dyDescent="0.25">
      <c r="A337" s="433" t="s">
        <v>135</v>
      </c>
      <c r="B337" s="435"/>
      <c r="C337" s="439" t="s">
        <v>251</v>
      </c>
      <c r="D337" s="441" t="s">
        <v>311</v>
      </c>
      <c r="E337" s="443"/>
      <c r="F337" s="138"/>
      <c r="G337" s="138"/>
      <c r="H337" s="138"/>
      <c r="I337" s="138"/>
    </row>
    <row r="338" spans="1:9" ht="15.75" thickBot="1" x14ac:dyDescent="0.3">
      <c r="A338" s="436"/>
      <c r="B338" s="438"/>
      <c r="C338" s="440"/>
      <c r="D338" s="287" t="s">
        <v>312</v>
      </c>
      <c r="E338" s="288" t="s">
        <v>313</v>
      </c>
      <c r="F338" s="138"/>
      <c r="G338" s="138"/>
      <c r="H338" s="138"/>
      <c r="I338" s="138"/>
    </row>
    <row r="339" spans="1:9" ht="15.75" thickTop="1" x14ac:dyDescent="0.25">
      <c r="A339" s="446" t="s">
        <v>419</v>
      </c>
      <c r="B339" s="255" t="s">
        <v>306</v>
      </c>
      <c r="C339" s="289">
        <v>6</v>
      </c>
      <c r="D339" s="290">
        <v>12.542328109833333</v>
      </c>
      <c r="E339" s="291"/>
      <c r="F339" s="138"/>
      <c r="G339" s="138"/>
      <c r="H339" s="138"/>
      <c r="I339" s="138"/>
    </row>
    <row r="340" spans="1:9" ht="15" x14ac:dyDescent="0.25">
      <c r="A340" s="430"/>
      <c r="B340" s="260" t="s">
        <v>257</v>
      </c>
      <c r="C340" s="292">
        <v>6</v>
      </c>
      <c r="D340" s="275">
        <v>13.239308644999999</v>
      </c>
      <c r="E340" s="246"/>
      <c r="F340" s="138"/>
      <c r="G340" s="138"/>
      <c r="H340" s="138"/>
      <c r="I340" s="138"/>
    </row>
    <row r="341" spans="1:9" ht="15" x14ac:dyDescent="0.25">
      <c r="A341" s="431"/>
      <c r="B341" s="266" t="s">
        <v>327</v>
      </c>
      <c r="C341" s="293">
        <v>6</v>
      </c>
      <c r="D341" s="272">
        <v>14.006015796666665</v>
      </c>
      <c r="E341" s="241"/>
      <c r="F341" s="138"/>
      <c r="G341" s="138"/>
      <c r="H341" s="138"/>
      <c r="I341" s="138"/>
    </row>
    <row r="342" spans="1:9" ht="15" x14ac:dyDescent="0.25">
      <c r="A342" s="431"/>
      <c r="B342" s="266" t="s">
        <v>329</v>
      </c>
      <c r="C342" s="293">
        <v>6</v>
      </c>
      <c r="D342" s="272">
        <v>14.602154441666668</v>
      </c>
      <c r="E342" s="271">
        <v>14.602154441666668</v>
      </c>
      <c r="F342" s="138"/>
      <c r="G342" s="138"/>
      <c r="H342" s="138"/>
      <c r="I342" s="138"/>
    </row>
    <row r="343" spans="1:9" ht="15" x14ac:dyDescent="0.25">
      <c r="A343" s="430"/>
      <c r="B343" s="260" t="s">
        <v>256</v>
      </c>
      <c r="C343" s="292">
        <v>6</v>
      </c>
      <c r="D343" s="275">
        <v>15.608221631666668</v>
      </c>
      <c r="E343" s="265">
        <v>15.608221631666668</v>
      </c>
      <c r="F343" s="138"/>
      <c r="G343" s="138"/>
      <c r="H343" s="138"/>
      <c r="I343" s="138"/>
    </row>
    <row r="344" spans="1:9" ht="15" x14ac:dyDescent="0.25">
      <c r="A344" s="431"/>
      <c r="B344" s="266" t="s">
        <v>328</v>
      </c>
      <c r="C344" s="293">
        <v>6</v>
      </c>
      <c r="D344" s="240"/>
      <c r="E344" s="271">
        <v>18.073009856666662</v>
      </c>
      <c r="F344" s="138"/>
      <c r="G344" s="138"/>
      <c r="H344" s="138"/>
      <c r="I344" s="138"/>
    </row>
    <row r="345" spans="1:9" ht="15.75" thickBot="1" x14ac:dyDescent="0.3">
      <c r="A345" s="432"/>
      <c r="B345" s="249" t="s">
        <v>264</v>
      </c>
      <c r="C345" s="294"/>
      <c r="D345" s="284">
        <v>0.22807013321001568</v>
      </c>
      <c r="E345" s="231">
        <v>0.12940646820254897</v>
      </c>
      <c r="F345" s="138"/>
      <c r="G345" s="138"/>
      <c r="H345" s="138"/>
      <c r="I345" s="138"/>
    </row>
    <row r="346" spans="1:9" ht="15.75" thickTop="1" x14ac:dyDescent="0.25">
      <c r="A346" s="449" t="s">
        <v>315</v>
      </c>
      <c r="B346" s="449"/>
      <c r="C346" s="449"/>
      <c r="D346" s="449"/>
      <c r="E346" s="449"/>
      <c r="F346" s="138"/>
      <c r="G346" s="138"/>
      <c r="H346" s="138"/>
      <c r="I346" s="138"/>
    </row>
    <row r="347" spans="1:9" ht="15" x14ac:dyDescent="0.25">
      <c r="A347" s="449" t="s">
        <v>420</v>
      </c>
      <c r="B347" s="449"/>
      <c r="C347" s="449"/>
      <c r="D347" s="449"/>
      <c r="E347" s="449"/>
      <c r="F347" s="138"/>
      <c r="G347" s="138"/>
      <c r="H347" s="138"/>
      <c r="I347" s="138"/>
    </row>
    <row r="348" spans="1:9" ht="15" x14ac:dyDescent="0.25">
      <c r="A348" s="138"/>
      <c r="B348" s="138"/>
      <c r="C348" s="138"/>
      <c r="D348" s="138"/>
      <c r="E348" s="138"/>
      <c r="F348" s="138"/>
      <c r="G348" s="138"/>
      <c r="H348" s="138"/>
      <c r="I348" s="138"/>
    </row>
    <row r="349" spans="1:9" ht="15" x14ac:dyDescent="0.25">
      <c r="A349" s="136" t="s">
        <v>518</v>
      </c>
      <c r="B349" s="315"/>
      <c r="C349" s="315"/>
      <c r="D349" s="315"/>
      <c r="E349" s="315"/>
      <c r="F349" s="315"/>
      <c r="G349" s="315"/>
      <c r="H349" s="315"/>
      <c r="I349" s="315"/>
    </row>
    <row r="350" spans="1:9" ht="15" x14ac:dyDescent="0.25">
      <c r="A350" s="136" t="s">
        <v>282</v>
      </c>
      <c r="B350" s="315"/>
      <c r="C350" s="315"/>
      <c r="D350" s="315"/>
      <c r="E350" s="315"/>
      <c r="F350" s="315"/>
      <c r="G350" s="315"/>
      <c r="H350" s="315"/>
      <c r="I350" s="315"/>
    </row>
    <row r="351" spans="1:9" ht="15" x14ac:dyDescent="0.25">
      <c r="A351" s="136" t="s">
        <v>283</v>
      </c>
      <c r="B351" s="315"/>
      <c r="C351" s="315"/>
      <c r="D351" s="315"/>
      <c r="E351" s="315"/>
      <c r="F351" s="315"/>
      <c r="G351" s="315"/>
      <c r="H351" s="315"/>
      <c r="I351" s="315"/>
    </row>
    <row r="352" spans="1:9" ht="15" x14ac:dyDescent="0.25">
      <c r="A352" s="136" t="s">
        <v>284</v>
      </c>
      <c r="B352" s="315"/>
      <c r="C352" s="315"/>
      <c r="D352" s="315"/>
      <c r="E352" s="315"/>
      <c r="F352" s="315"/>
      <c r="G352" s="315"/>
      <c r="H352" s="315"/>
      <c r="I352" s="315"/>
    </row>
    <row r="353" spans="1:9" ht="15" x14ac:dyDescent="0.25">
      <c r="A353" s="315"/>
      <c r="B353" s="315"/>
      <c r="C353" s="315"/>
      <c r="D353" s="315"/>
      <c r="E353" s="315"/>
      <c r="F353" s="315"/>
      <c r="G353" s="315"/>
      <c r="H353" s="315"/>
      <c r="I353" s="315"/>
    </row>
    <row r="354" spans="1:9" ht="15" x14ac:dyDescent="0.25">
      <c r="A354" s="315"/>
      <c r="B354" s="315"/>
      <c r="C354" s="315"/>
      <c r="D354" s="315"/>
      <c r="E354" s="315"/>
      <c r="F354" s="315"/>
      <c r="G354" s="315"/>
      <c r="H354" s="315"/>
      <c r="I354" s="315"/>
    </row>
    <row r="355" spans="1:9" ht="18" x14ac:dyDescent="0.25">
      <c r="A355" s="137" t="s">
        <v>285</v>
      </c>
      <c r="B355" s="315"/>
      <c r="C355" s="315"/>
      <c r="D355" s="315"/>
      <c r="E355" s="315"/>
      <c r="F355" s="315"/>
      <c r="G355" s="315"/>
      <c r="H355" s="315"/>
      <c r="I355" s="315"/>
    </row>
    <row r="356" spans="1:9" ht="15" x14ac:dyDescent="0.25">
      <c r="A356" s="315"/>
      <c r="B356" s="315"/>
      <c r="C356" s="315"/>
      <c r="D356" s="315"/>
      <c r="E356" s="315"/>
      <c r="F356" s="315"/>
      <c r="G356" s="315"/>
      <c r="H356" s="315"/>
      <c r="I356" s="315"/>
    </row>
    <row r="357" spans="1:9" ht="15" x14ac:dyDescent="0.25">
      <c r="A357" s="315"/>
      <c r="B357" s="315"/>
      <c r="C357" s="315"/>
      <c r="D357" s="315"/>
      <c r="E357" s="315"/>
      <c r="F357" s="315"/>
      <c r="G357" s="315"/>
      <c r="H357" s="315"/>
      <c r="I357" s="315"/>
    </row>
    <row r="358" spans="1:9" ht="15.75" thickBot="1" x14ac:dyDescent="0.3">
      <c r="A358" s="407" t="s">
        <v>286</v>
      </c>
      <c r="B358" s="407"/>
      <c r="C358" s="407"/>
      <c r="D358" s="407"/>
      <c r="E358" s="407"/>
      <c r="F358" s="315"/>
      <c r="G358" s="315"/>
      <c r="H358" s="315"/>
      <c r="I358" s="315"/>
    </row>
    <row r="359" spans="1:9" ht="16.5" thickTop="1" thickBot="1" x14ac:dyDescent="0.3">
      <c r="A359" s="145" t="s">
        <v>248</v>
      </c>
      <c r="B359" s="139" t="s">
        <v>287</v>
      </c>
      <c r="C359" s="140" t="s">
        <v>288</v>
      </c>
      <c r="D359" s="140" t="s">
        <v>289</v>
      </c>
      <c r="E359" s="141" t="s">
        <v>264</v>
      </c>
      <c r="F359" s="315"/>
      <c r="G359" s="315"/>
      <c r="H359" s="315"/>
      <c r="I359" s="315"/>
    </row>
    <row r="360" spans="1:9" ht="15.75" thickTop="1" x14ac:dyDescent="0.25">
      <c r="A360" s="146" t="s">
        <v>519</v>
      </c>
      <c r="B360" s="319">
        <v>0.81874022806511559</v>
      </c>
      <c r="C360" s="148">
        <v>5</v>
      </c>
      <c r="D360" s="148">
        <v>30</v>
      </c>
      <c r="E360" s="150">
        <v>0.54600433138647975</v>
      </c>
      <c r="F360" s="315"/>
      <c r="G360" s="315"/>
      <c r="H360" s="315"/>
      <c r="I360" s="315"/>
    </row>
    <row r="361" spans="1:9" ht="15" x14ac:dyDescent="0.25">
      <c r="A361" s="151" t="s">
        <v>520</v>
      </c>
      <c r="B361" s="152">
        <v>1.1371670733494981</v>
      </c>
      <c r="C361" s="153">
        <v>5</v>
      </c>
      <c r="D361" s="153">
        <v>30</v>
      </c>
      <c r="E361" s="320">
        <v>0.3625243859270102</v>
      </c>
      <c r="F361" s="315"/>
      <c r="G361" s="315"/>
      <c r="H361" s="315"/>
      <c r="I361" s="315"/>
    </row>
    <row r="362" spans="1:9" ht="15" x14ac:dyDescent="0.25">
      <c r="A362" s="356" t="s">
        <v>521</v>
      </c>
      <c r="B362" s="357">
        <v>2.6611363965744599</v>
      </c>
      <c r="C362" s="358">
        <v>5</v>
      </c>
      <c r="D362" s="358">
        <v>30</v>
      </c>
      <c r="E362" s="359">
        <v>4.1726059921201805E-2</v>
      </c>
      <c r="F362" s="315"/>
      <c r="G362" s="315"/>
      <c r="H362" s="315"/>
      <c r="I362" s="315"/>
    </row>
    <row r="363" spans="1:9" ht="15" x14ac:dyDescent="0.25">
      <c r="A363" s="356" t="s">
        <v>522</v>
      </c>
      <c r="B363" s="357">
        <v>3.6095766694894933</v>
      </c>
      <c r="C363" s="358">
        <v>5</v>
      </c>
      <c r="D363" s="358">
        <v>30</v>
      </c>
      <c r="E363" s="359">
        <v>1.1271472358638578E-2</v>
      </c>
      <c r="F363" s="315"/>
      <c r="G363" s="315"/>
      <c r="H363" s="315"/>
      <c r="I363" s="315"/>
    </row>
    <row r="364" spans="1:9" ht="15" x14ac:dyDescent="0.25">
      <c r="A364" s="151" t="s">
        <v>523</v>
      </c>
      <c r="B364" s="152">
        <v>1.9047396714918596</v>
      </c>
      <c r="C364" s="153">
        <v>5</v>
      </c>
      <c r="D364" s="153">
        <v>30</v>
      </c>
      <c r="E364" s="320">
        <v>0.12308450754637276</v>
      </c>
      <c r="F364" s="315"/>
      <c r="G364" s="315"/>
      <c r="H364" s="315"/>
      <c r="I364" s="315"/>
    </row>
    <row r="365" spans="1:9" ht="15" x14ac:dyDescent="0.25">
      <c r="A365" s="151" t="s">
        <v>524</v>
      </c>
      <c r="B365" s="321">
        <v>0.54969961030446768</v>
      </c>
      <c r="C365" s="153">
        <v>5</v>
      </c>
      <c r="D365" s="153">
        <v>30</v>
      </c>
      <c r="E365" s="320">
        <v>0.73725205855498555</v>
      </c>
      <c r="F365" s="315"/>
      <c r="G365" s="315"/>
      <c r="H365" s="315"/>
      <c r="I365" s="315"/>
    </row>
    <row r="366" spans="1:9" ht="15" x14ac:dyDescent="0.25">
      <c r="A366" s="151" t="s">
        <v>525</v>
      </c>
      <c r="B366" s="152">
        <v>1.6383516027764231</v>
      </c>
      <c r="C366" s="153">
        <v>5</v>
      </c>
      <c r="D366" s="153">
        <v>30</v>
      </c>
      <c r="E366" s="320">
        <v>0.18027510290014259</v>
      </c>
      <c r="F366" s="315"/>
      <c r="G366" s="315"/>
      <c r="H366" s="315"/>
      <c r="I366" s="315"/>
    </row>
    <row r="367" spans="1:9" ht="15" x14ac:dyDescent="0.25">
      <c r="A367" s="151" t="s">
        <v>26</v>
      </c>
      <c r="B367" s="152">
        <v>1.3616251068029832</v>
      </c>
      <c r="C367" s="153">
        <v>5</v>
      </c>
      <c r="D367" s="153">
        <v>30</v>
      </c>
      <c r="E367" s="320">
        <v>0.2664648446643309</v>
      </c>
      <c r="F367" s="315"/>
      <c r="G367" s="315"/>
      <c r="H367" s="315"/>
      <c r="I367" s="315"/>
    </row>
    <row r="368" spans="1:9" ht="15" x14ac:dyDescent="0.25">
      <c r="A368" s="151" t="s">
        <v>526</v>
      </c>
      <c r="B368" s="321">
        <v>0.23171282502992566</v>
      </c>
      <c r="C368" s="153">
        <v>5</v>
      </c>
      <c r="D368" s="153">
        <v>30</v>
      </c>
      <c r="E368" s="320">
        <v>0.94560844516025133</v>
      </c>
      <c r="F368" s="315"/>
      <c r="G368" s="315"/>
      <c r="H368" s="315"/>
      <c r="I368" s="315"/>
    </row>
    <row r="369" spans="1:9" ht="15" x14ac:dyDescent="0.25">
      <c r="A369" s="151" t="s">
        <v>527</v>
      </c>
      <c r="B369" s="321">
        <v>0.2731285134845981</v>
      </c>
      <c r="C369" s="153">
        <v>5</v>
      </c>
      <c r="D369" s="153">
        <v>29</v>
      </c>
      <c r="E369" s="320">
        <v>0.92410520903072058</v>
      </c>
      <c r="F369" s="315"/>
      <c r="G369" s="315"/>
      <c r="H369" s="315"/>
      <c r="I369" s="315"/>
    </row>
    <row r="370" spans="1:9" ht="15" x14ac:dyDescent="0.25">
      <c r="A370" s="151" t="s">
        <v>528</v>
      </c>
      <c r="B370" s="152">
        <v>2.11306131967592</v>
      </c>
      <c r="C370" s="153">
        <v>5</v>
      </c>
      <c r="D370" s="153">
        <v>30</v>
      </c>
      <c r="E370" s="320">
        <v>9.1237659643514171E-2</v>
      </c>
      <c r="F370" s="315"/>
      <c r="G370" s="315"/>
      <c r="H370" s="315"/>
      <c r="I370" s="315"/>
    </row>
    <row r="371" spans="1:9" ht="15" x14ac:dyDescent="0.25">
      <c r="A371" s="356" t="s">
        <v>529</v>
      </c>
      <c r="B371" s="357">
        <v>3.4943265645190902</v>
      </c>
      <c r="C371" s="358">
        <v>5</v>
      </c>
      <c r="D371" s="358">
        <v>30</v>
      </c>
      <c r="E371" s="359">
        <v>1.3164253526585854E-2</v>
      </c>
      <c r="F371" s="315"/>
      <c r="G371" s="315"/>
      <c r="H371" s="315"/>
      <c r="I371" s="315"/>
    </row>
    <row r="372" spans="1:9" ht="15.75" thickBot="1" x14ac:dyDescent="0.3">
      <c r="A372" s="360" t="s">
        <v>530</v>
      </c>
      <c r="B372" s="361">
        <v>5.1752285499265849</v>
      </c>
      <c r="C372" s="362">
        <v>5</v>
      </c>
      <c r="D372" s="362">
        <v>30</v>
      </c>
      <c r="E372" s="363">
        <v>1.5334322224174568E-3</v>
      </c>
      <c r="F372" s="315"/>
      <c r="G372" s="315"/>
      <c r="H372" s="315"/>
      <c r="I372" s="315"/>
    </row>
    <row r="373" spans="1:9" ht="15.75" thickTop="1" x14ac:dyDescent="0.25">
      <c r="A373" s="315"/>
      <c r="B373" s="315"/>
      <c r="C373" s="315"/>
      <c r="D373" s="315"/>
      <c r="E373" s="315"/>
      <c r="F373" s="315"/>
      <c r="G373" s="315"/>
      <c r="H373" s="315"/>
      <c r="I373" s="315"/>
    </row>
    <row r="374" spans="1:9" ht="15.75" thickBot="1" x14ac:dyDescent="0.3">
      <c r="A374" s="407" t="s">
        <v>290</v>
      </c>
      <c r="B374" s="407"/>
      <c r="C374" s="407"/>
      <c r="D374" s="407"/>
      <c r="E374" s="407"/>
      <c r="F374" s="407"/>
      <c r="G374" s="407"/>
      <c r="H374" s="315"/>
      <c r="I374" s="315"/>
    </row>
    <row r="375" spans="1:9" ht="16.5" thickTop="1" thickBot="1" x14ac:dyDescent="0.3">
      <c r="A375" s="409" t="s">
        <v>248</v>
      </c>
      <c r="B375" s="410"/>
      <c r="C375" s="139" t="s">
        <v>291</v>
      </c>
      <c r="D375" s="140" t="s">
        <v>266</v>
      </c>
      <c r="E375" s="140" t="s">
        <v>292</v>
      </c>
      <c r="F375" s="140" t="s">
        <v>241</v>
      </c>
      <c r="G375" s="141" t="s">
        <v>264</v>
      </c>
      <c r="H375" s="315"/>
      <c r="I375" s="315"/>
    </row>
    <row r="376" spans="1:9" ht="15.75" thickTop="1" x14ac:dyDescent="0.25">
      <c r="A376" s="404" t="s">
        <v>519</v>
      </c>
      <c r="B376" s="210" t="s">
        <v>293</v>
      </c>
      <c r="C376" s="319">
        <v>0.8999709575541458</v>
      </c>
      <c r="D376" s="148">
        <v>5</v>
      </c>
      <c r="E376" s="167">
        <v>0.17999419151082915</v>
      </c>
      <c r="F376" s="149">
        <v>3.2151589023220346</v>
      </c>
      <c r="G376" s="150">
        <v>1.9261313146899661E-2</v>
      </c>
      <c r="H376" s="315"/>
      <c r="I376" s="315"/>
    </row>
    <row r="377" spans="1:9" ht="15" x14ac:dyDescent="0.25">
      <c r="A377" s="411"/>
      <c r="B377" s="322" t="s">
        <v>294</v>
      </c>
      <c r="C377" s="152">
        <v>1.6794895398249343</v>
      </c>
      <c r="D377" s="153">
        <v>30</v>
      </c>
      <c r="E377" s="173">
        <v>5.5982984660831146E-2</v>
      </c>
      <c r="F377" s="155"/>
      <c r="G377" s="156"/>
      <c r="H377" s="315"/>
      <c r="I377" s="315"/>
    </row>
    <row r="378" spans="1:9" ht="15" x14ac:dyDescent="0.25">
      <c r="A378" s="405"/>
      <c r="B378" s="323" t="s">
        <v>295</v>
      </c>
      <c r="C378" s="324">
        <v>2.5794604973790802</v>
      </c>
      <c r="D378" s="325">
        <v>35</v>
      </c>
      <c r="E378" s="326"/>
      <c r="F378" s="326"/>
      <c r="G378" s="327"/>
      <c r="H378" s="315"/>
      <c r="I378" s="315"/>
    </row>
    <row r="379" spans="1:9" ht="15" x14ac:dyDescent="0.25">
      <c r="A379" s="405" t="s">
        <v>520</v>
      </c>
      <c r="B379" s="322" t="s">
        <v>293</v>
      </c>
      <c r="C379" s="152">
        <v>64.510104178313696</v>
      </c>
      <c r="D379" s="153">
        <v>5</v>
      </c>
      <c r="E379" s="154">
        <v>12.902020835662739</v>
      </c>
      <c r="F379" s="154">
        <v>3.811248118877351</v>
      </c>
      <c r="G379" s="320">
        <v>8.6138850499667165E-3</v>
      </c>
      <c r="H379" s="315"/>
      <c r="I379" s="315"/>
    </row>
    <row r="380" spans="1:9" ht="15" x14ac:dyDescent="0.25">
      <c r="A380" s="411"/>
      <c r="B380" s="322" t="s">
        <v>294</v>
      </c>
      <c r="C380" s="152">
        <v>101.55744601164815</v>
      </c>
      <c r="D380" s="153">
        <v>30</v>
      </c>
      <c r="E380" s="154">
        <v>3.3852482003882716</v>
      </c>
      <c r="F380" s="155"/>
      <c r="G380" s="156"/>
      <c r="H380" s="315"/>
      <c r="I380" s="315"/>
    </row>
    <row r="381" spans="1:9" ht="15" x14ac:dyDescent="0.25">
      <c r="A381" s="405"/>
      <c r="B381" s="323" t="s">
        <v>295</v>
      </c>
      <c r="C381" s="324">
        <v>166.06755018996185</v>
      </c>
      <c r="D381" s="325">
        <v>35</v>
      </c>
      <c r="E381" s="326"/>
      <c r="F381" s="326"/>
      <c r="G381" s="327"/>
      <c r="H381" s="315"/>
      <c r="I381" s="315"/>
    </row>
    <row r="382" spans="1:9" ht="15" x14ac:dyDescent="0.25">
      <c r="A382" s="405" t="s">
        <v>521</v>
      </c>
      <c r="B382" s="322" t="s">
        <v>293</v>
      </c>
      <c r="C382" s="321">
        <v>0.35366555203900568</v>
      </c>
      <c r="D382" s="153">
        <v>5</v>
      </c>
      <c r="E382" s="173">
        <v>7.0733110407801142E-2</v>
      </c>
      <c r="F382" s="154">
        <v>2.1062590776365648</v>
      </c>
      <c r="G382" s="320">
        <v>9.2133646032988792E-2</v>
      </c>
      <c r="H382" s="315"/>
      <c r="I382" s="315"/>
    </row>
    <row r="383" spans="1:9" ht="15" x14ac:dyDescent="0.25">
      <c r="A383" s="411"/>
      <c r="B383" s="322" t="s">
        <v>294</v>
      </c>
      <c r="C383" s="152">
        <v>1.0074702275539269</v>
      </c>
      <c r="D383" s="153">
        <v>30</v>
      </c>
      <c r="E383" s="173">
        <v>3.358234091846423E-2</v>
      </c>
      <c r="F383" s="155"/>
      <c r="G383" s="156"/>
      <c r="H383" s="315"/>
      <c r="I383" s="315"/>
    </row>
    <row r="384" spans="1:9" ht="15" x14ac:dyDescent="0.25">
      <c r="A384" s="405"/>
      <c r="B384" s="323" t="s">
        <v>295</v>
      </c>
      <c r="C384" s="324">
        <v>1.3611357795929326</v>
      </c>
      <c r="D384" s="325">
        <v>35</v>
      </c>
      <c r="E384" s="326"/>
      <c r="F384" s="326"/>
      <c r="G384" s="327"/>
      <c r="H384" s="315"/>
      <c r="I384" s="315"/>
    </row>
    <row r="385" spans="1:9" ht="15" x14ac:dyDescent="0.25">
      <c r="A385" s="405" t="s">
        <v>522</v>
      </c>
      <c r="B385" s="322" t="s">
        <v>293</v>
      </c>
      <c r="C385" s="321">
        <v>7.3636992414614225E-3</v>
      </c>
      <c r="D385" s="153">
        <v>5</v>
      </c>
      <c r="E385" s="173">
        <v>1.4727398482922845E-3</v>
      </c>
      <c r="F385" s="154">
        <v>3.5678409316606001</v>
      </c>
      <c r="G385" s="320">
        <v>1.1921681789550101E-2</v>
      </c>
      <c r="H385" s="315"/>
      <c r="I385" s="315"/>
    </row>
    <row r="386" spans="1:9" ht="15" x14ac:dyDescent="0.25">
      <c r="A386" s="411"/>
      <c r="B386" s="322" t="s">
        <v>294</v>
      </c>
      <c r="C386" s="321">
        <v>1.2383454390217047E-2</v>
      </c>
      <c r="D386" s="153">
        <v>30</v>
      </c>
      <c r="E386" s="173">
        <v>4.1278181300723486E-4</v>
      </c>
      <c r="F386" s="155"/>
      <c r="G386" s="156"/>
      <c r="H386" s="315"/>
      <c r="I386" s="315"/>
    </row>
    <row r="387" spans="1:9" ht="15" x14ac:dyDescent="0.25">
      <c r="A387" s="405"/>
      <c r="B387" s="323" t="s">
        <v>295</v>
      </c>
      <c r="C387" s="328">
        <v>1.974715363167847E-2</v>
      </c>
      <c r="D387" s="325">
        <v>35</v>
      </c>
      <c r="E387" s="326"/>
      <c r="F387" s="326"/>
      <c r="G387" s="327"/>
      <c r="H387" s="315"/>
      <c r="I387" s="315"/>
    </row>
    <row r="388" spans="1:9" ht="15" x14ac:dyDescent="0.25">
      <c r="A388" s="405" t="s">
        <v>523</v>
      </c>
      <c r="B388" s="322" t="s">
        <v>293</v>
      </c>
      <c r="C388" s="321">
        <v>5.8538824577163556E-3</v>
      </c>
      <c r="D388" s="153">
        <v>5</v>
      </c>
      <c r="E388" s="173">
        <v>1.170776491543271E-3</v>
      </c>
      <c r="F388" s="173">
        <v>0.69786629696981106</v>
      </c>
      <c r="G388" s="320">
        <v>0.62924232491992094</v>
      </c>
      <c r="H388" s="315"/>
      <c r="I388" s="315"/>
    </row>
    <row r="389" spans="1:9" ht="15" x14ac:dyDescent="0.25">
      <c r="A389" s="411"/>
      <c r="B389" s="322" t="s">
        <v>294</v>
      </c>
      <c r="C389" s="321">
        <v>5.0329547219583708E-2</v>
      </c>
      <c r="D389" s="153">
        <v>30</v>
      </c>
      <c r="E389" s="173">
        <v>1.6776515739861237E-3</v>
      </c>
      <c r="F389" s="155"/>
      <c r="G389" s="156"/>
      <c r="H389" s="315"/>
      <c r="I389" s="315"/>
    </row>
    <row r="390" spans="1:9" ht="15" x14ac:dyDescent="0.25">
      <c r="A390" s="405"/>
      <c r="B390" s="323" t="s">
        <v>295</v>
      </c>
      <c r="C390" s="328">
        <v>5.6183429677300063E-2</v>
      </c>
      <c r="D390" s="325">
        <v>35</v>
      </c>
      <c r="E390" s="326"/>
      <c r="F390" s="326"/>
      <c r="G390" s="327"/>
      <c r="H390" s="315"/>
      <c r="I390" s="315"/>
    </row>
    <row r="391" spans="1:9" ht="15" x14ac:dyDescent="0.25">
      <c r="A391" s="405" t="s">
        <v>524</v>
      </c>
      <c r="B391" s="322" t="s">
        <v>293</v>
      </c>
      <c r="C391" s="321">
        <v>9.047321958160473E-2</v>
      </c>
      <c r="D391" s="153">
        <v>5</v>
      </c>
      <c r="E391" s="173">
        <v>1.8094643916320947E-2</v>
      </c>
      <c r="F391" s="154">
        <v>4.9418295067593654</v>
      </c>
      <c r="G391" s="320">
        <v>2.0369553691637382E-3</v>
      </c>
      <c r="H391" s="315"/>
      <c r="I391" s="315"/>
    </row>
    <row r="392" spans="1:9" ht="15" x14ac:dyDescent="0.25">
      <c r="A392" s="411"/>
      <c r="B392" s="322" t="s">
        <v>294</v>
      </c>
      <c r="C392" s="321">
        <v>0.10984582061099848</v>
      </c>
      <c r="D392" s="153">
        <v>30</v>
      </c>
      <c r="E392" s="173">
        <v>3.6615273536999495E-3</v>
      </c>
      <c r="F392" s="155"/>
      <c r="G392" s="156"/>
      <c r="H392" s="315"/>
      <c r="I392" s="315"/>
    </row>
    <row r="393" spans="1:9" ht="15" x14ac:dyDescent="0.25">
      <c r="A393" s="405"/>
      <c r="B393" s="323" t="s">
        <v>295</v>
      </c>
      <c r="C393" s="328">
        <v>0.20031904019260321</v>
      </c>
      <c r="D393" s="325">
        <v>35</v>
      </c>
      <c r="E393" s="326"/>
      <c r="F393" s="326"/>
      <c r="G393" s="327"/>
      <c r="H393" s="315"/>
      <c r="I393" s="315"/>
    </row>
    <row r="394" spans="1:9" ht="15" x14ac:dyDescent="0.25">
      <c r="A394" s="405" t="s">
        <v>525</v>
      </c>
      <c r="B394" s="322" t="s">
        <v>293</v>
      </c>
      <c r="C394" s="321">
        <v>0.36501002155851608</v>
      </c>
      <c r="D394" s="153">
        <v>5</v>
      </c>
      <c r="E394" s="173">
        <v>7.3002004311703214E-2</v>
      </c>
      <c r="F394" s="154">
        <v>4.8764369248961401</v>
      </c>
      <c r="G394" s="320">
        <v>2.207453195386387E-3</v>
      </c>
      <c r="H394" s="315"/>
      <c r="I394" s="315"/>
    </row>
    <row r="395" spans="1:9" ht="15" x14ac:dyDescent="0.25">
      <c r="A395" s="411"/>
      <c r="B395" s="322" t="s">
        <v>294</v>
      </c>
      <c r="C395" s="321">
        <v>0.44911072635226201</v>
      </c>
      <c r="D395" s="153">
        <v>30</v>
      </c>
      <c r="E395" s="173">
        <v>1.49703575450754E-2</v>
      </c>
      <c r="F395" s="155"/>
      <c r="G395" s="156"/>
      <c r="H395" s="315"/>
      <c r="I395" s="315"/>
    </row>
    <row r="396" spans="1:9" ht="15" x14ac:dyDescent="0.25">
      <c r="A396" s="405"/>
      <c r="B396" s="323" t="s">
        <v>295</v>
      </c>
      <c r="C396" s="328">
        <v>0.81412074791077815</v>
      </c>
      <c r="D396" s="325">
        <v>35</v>
      </c>
      <c r="E396" s="326"/>
      <c r="F396" s="326"/>
      <c r="G396" s="327"/>
      <c r="H396" s="315"/>
      <c r="I396" s="315"/>
    </row>
    <row r="397" spans="1:9" ht="15" x14ac:dyDescent="0.25">
      <c r="A397" s="405" t="s">
        <v>26</v>
      </c>
      <c r="B397" s="322" t="s">
        <v>293</v>
      </c>
      <c r="C397" s="152">
        <v>1.3018092637478331</v>
      </c>
      <c r="D397" s="153">
        <v>5</v>
      </c>
      <c r="E397" s="173">
        <v>0.26036185274956664</v>
      </c>
      <c r="F397" s="154">
        <v>1.816199180358941</v>
      </c>
      <c r="G397" s="320">
        <v>0.13977108817899539</v>
      </c>
      <c r="H397" s="315"/>
      <c r="I397" s="315"/>
    </row>
    <row r="398" spans="1:9" ht="15" x14ac:dyDescent="0.25">
      <c r="A398" s="411"/>
      <c r="B398" s="322" t="s">
        <v>294</v>
      </c>
      <c r="C398" s="152">
        <v>4.3006602287659419</v>
      </c>
      <c r="D398" s="153">
        <v>30</v>
      </c>
      <c r="E398" s="173">
        <v>0.14335534095886474</v>
      </c>
      <c r="F398" s="155"/>
      <c r="G398" s="156"/>
      <c r="H398" s="315"/>
      <c r="I398" s="315"/>
    </row>
    <row r="399" spans="1:9" ht="15" x14ac:dyDescent="0.25">
      <c r="A399" s="405"/>
      <c r="B399" s="323" t="s">
        <v>295</v>
      </c>
      <c r="C399" s="324">
        <v>5.6024694925137748</v>
      </c>
      <c r="D399" s="325">
        <v>35</v>
      </c>
      <c r="E399" s="326"/>
      <c r="F399" s="326"/>
      <c r="G399" s="327"/>
      <c r="H399" s="315"/>
      <c r="I399" s="315"/>
    </row>
    <row r="400" spans="1:9" ht="15" x14ac:dyDescent="0.25">
      <c r="A400" s="405" t="s">
        <v>526</v>
      </c>
      <c r="B400" s="322" t="s">
        <v>293</v>
      </c>
      <c r="C400" s="321">
        <v>0.68350777613226232</v>
      </c>
      <c r="D400" s="153">
        <v>5</v>
      </c>
      <c r="E400" s="173">
        <v>0.13670155522645247</v>
      </c>
      <c r="F400" s="154">
        <v>3.3359976336144537</v>
      </c>
      <c r="G400" s="320">
        <v>1.6322972427639412E-2</v>
      </c>
      <c r="H400" s="315"/>
      <c r="I400" s="315"/>
    </row>
    <row r="401" spans="1:9" ht="15" x14ac:dyDescent="0.25">
      <c r="A401" s="411"/>
      <c r="B401" s="322" t="s">
        <v>294</v>
      </c>
      <c r="C401" s="152">
        <v>1.2293314046359838</v>
      </c>
      <c r="D401" s="153">
        <v>30</v>
      </c>
      <c r="E401" s="173">
        <v>4.0977713487866128E-2</v>
      </c>
      <c r="F401" s="155"/>
      <c r="G401" s="156"/>
      <c r="H401" s="315"/>
      <c r="I401" s="315"/>
    </row>
    <row r="402" spans="1:9" ht="15" x14ac:dyDescent="0.25">
      <c r="A402" s="405"/>
      <c r="B402" s="323" t="s">
        <v>295</v>
      </c>
      <c r="C402" s="324">
        <v>1.9128391807682461</v>
      </c>
      <c r="D402" s="325">
        <v>35</v>
      </c>
      <c r="E402" s="326"/>
      <c r="F402" s="326"/>
      <c r="G402" s="327"/>
      <c r="H402" s="315"/>
      <c r="I402" s="315"/>
    </row>
    <row r="403" spans="1:9" ht="15" x14ac:dyDescent="0.25">
      <c r="A403" s="405" t="s">
        <v>527</v>
      </c>
      <c r="B403" s="322" t="s">
        <v>293</v>
      </c>
      <c r="C403" s="321">
        <v>0.14506239925419515</v>
      </c>
      <c r="D403" s="153">
        <v>5</v>
      </c>
      <c r="E403" s="173">
        <v>2.9012479850839028E-2</v>
      </c>
      <c r="F403" s="154">
        <v>1.1626031847430627</v>
      </c>
      <c r="G403" s="320">
        <v>0.35110882578865277</v>
      </c>
      <c r="H403" s="315"/>
      <c r="I403" s="315"/>
    </row>
    <row r="404" spans="1:9" ht="15" x14ac:dyDescent="0.25">
      <c r="A404" s="411"/>
      <c r="B404" s="322" t="s">
        <v>294</v>
      </c>
      <c r="C404" s="321">
        <v>0.72368795021000587</v>
      </c>
      <c r="D404" s="153">
        <v>29</v>
      </c>
      <c r="E404" s="173">
        <v>2.4954756903793306E-2</v>
      </c>
      <c r="F404" s="155"/>
      <c r="G404" s="156"/>
      <c r="H404" s="315"/>
      <c r="I404" s="315"/>
    </row>
    <row r="405" spans="1:9" ht="15" x14ac:dyDescent="0.25">
      <c r="A405" s="405"/>
      <c r="B405" s="323" t="s">
        <v>295</v>
      </c>
      <c r="C405" s="328">
        <v>0.86875034946420104</v>
      </c>
      <c r="D405" s="325">
        <v>34</v>
      </c>
      <c r="E405" s="326"/>
      <c r="F405" s="326"/>
      <c r="G405" s="327"/>
      <c r="H405" s="315"/>
      <c r="I405" s="315"/>
    </row>
    <row r="406" spans="1:9" ht="15" x14ac:dyDescent="0.25">
      <c r="A406" s="405" t="s">
        <v>528</v>
      </c>
      <c r="B406" s="322" t="s">
        <v>293</v>
      </c>
      <c r="C406" s="321">
        <v>0.21962220755454773</v>
      </c>
      <c r="D406" s="153">
        <v>5</v>
      </c>
      <c r="E406" s="173">
        <v>4.3924441510909545E-2</v>
      </c>
      <c r="F406" s="154">
        <v>1.3378169431933562</v>
      </c>
      <c r="G406" s="320">
        <v>0.27544406747351957</v>
      </c>
      <c r="H406" s="315"/>
      <c r="I406" s="315"/>
    </row>
    <row r="407" spans="1:9" ht="15" x14ac:dyDescent="0.25">
      <c r="A407" s="411"/>
      <c r="B407" s="322" t="s">
        <v>294</v>
      </c>
      <c r="C407" s="321">
        <v>0.98498770854394302</v>
      </c>
      <c r="D407" s="153">
        <v>30</v>
      </c>
      <c r="E407" s="173">
        <v>3.2832923618131435E-2</v>
      </c>
      <c r="F407" s="155"/>
      <c r="G407" s="156"/>
      <c r="H407" s="315"/>
      <c r="I407" s="315"/>
    </row>
    <row r="408" spans="1:9" ht="15" x14ac:dyDescent="0.25">
      <c r="A408" s="405"/>
      <c r="B408" s="323" t="s">
        <v>295</v>
      </c>
      <c r="C408" s="324">
        <v>1.2046099160984907</v>
      </c>
      <c r="D408" s="325">
        <v>35</v>
      </c>
      <c r="E408" s="326"/>
      <c r="F408" s="326"/>
      <c r="G408" s="327"/>
      <c r="H408" s="315"/>
      <c r="I408" s="315"/>
    </row>
    <row r="409" spans="1:9" ht="15" x14ac:dyDescent="0.25">
      <c r="A409" s="405" t="s">
        <v>529</v>
      </c>
      <c r="B409" s="322" t="s">
        <v>293</v>
      </c>
      <c r="C409" s="321">
        <v>7.3760886659980152E-2</v>
      </c>
      <c r="D409" s="153">
        <v>5</v>
      </c>
      <c r="E409" s="173">
        <v>1.475217733199603E-2</v>
      </c>
      <c r="F409" s="154">
        <v>2.1126833627857158</v>
      </c>
      <c r="G409" s="320">
        <v>9.1287212796844167E-2</v>
      </c>
      <c r="H409" s="315"/>
      <c r="I409" s="315"/>
    </row>
    <row r="410" spans="1:9" ht="15" x14ac:dyDescent="0.25">
      <c r="A410" s="411"/>
      <c r="B410" s="322" t="s">
        <v>294</v>
      </c>
      <c r="C410" s="321">
        <v>0.20948019365113407</v>
      </c>
      <c r="D410" s="153">
        <v>30</v>
      </c>
      <c r="E410" s="173">
        <v>6.9826731217044694E-3</v>
      </c>
      <c r="F410" s="155"/>
      <c r="G410" s="156"/>
      <c r="H410" s="315"/>
      <c r="I410" s="315"/>
    </row>
    <row r="411" spans="1:9" ht="15" x14ac:dyDescent="0.25">
      <c r="A411" s="405"/>
      <c r="B411" s="323" t="s">
        <v>295</v>
      </c>
      <c r="C411" s="328">
        <v>0.28324108031111422</v>
      </c>
      <c r="D411" s="325">
        <v>35</v>
      </c>
      <c r="E411" s="326"/>
      <c r="F411" s="326"/>
      <c r="G411" s="327"/>
      <c r="H411" s="315"/>
      <c r="I411" s="315"/>
    </row>
    <row r="412" spans="1:9" ht="15" x14ac:dyDescent="0.25">
      <c r="A412" s="405" t="s">
        <v>530</v>
      </c>
      <c r="B412" s="322" t="s">
        <v>293</v>
      </c>
      <c r="C412" s="152">
        <v>4.3382155350453555</v>
      </c>
      <c r="D412" s="153">
        <v>5</v>
      </c>
      <c r="E412" s="173">
        <v>0.8676431070090711</v>
      </c>
      <c r="F412" s="154">
        <v>1.3946383699467217</v>
      </c>
      <c r="G412" s="320">
        <v>0.25445710993300813</v>
      </c>
      <c r="H412" s="315"/>
      <c r="I412" s="315"/>
    </row>
    <row r="413" spans="1:9" ht="15" x14ac:dyDescent="0.25">
      <c r="A413" s="411"/>
      <c r="B413" s="322" t="s">
        <v>294</v>
      </c>
      <c r="C413" s="152">
        <v>18.663829829424891</v>
      </c>
      <c r="D413" s="153">
        <v>30</v>
      </c>
      <c r="E413" s="173">
        <v>0.62212766098082972</v>
      </c>
      <c r="F413" s="155"/>
      <c r="G413" s="156"/>
      <c r="H413" s="315"/>
      <c r="I413" s="315"/>
    </row>
    <row r="414" spans="1:9" ht="15.75" thickBot="1" x14ac:dyDescent="0.3">
      <c r="A414" s="406"/>
      <c r="B414" s="195" t="s">
        <v>295</v>
      </c>
      <c r="C414" s="158">
        <v>23.002045364470249</v>
      </c>
      <c r="D414" s="159">
        <v>35</v>
      </c>
      <c r="E414" s="160"/>
      <c r="F414" s="160"/>
      <c r="G414" s="161"/>
      <c r="H414" s="315"/>
      <c r="I414" s="315"/>
    </row>
    <row r="415" spans="1:9" ht="15.75" thickTop="1" x14ac:dyDescent="0.25">
      <c r="A415" s="315"/>
      <c r="B415" s="315"/>
      <c r="C415" s="315"/>
      <c r="D415" s="315"/>
      <c r="E415" s="315"/>
      <c r="F415" s="315"/>
      <c r="G415" s="315"/>
      <c r="H415" s="315"/>
      <c r="I415" s="315"/>
    </row>
    <row r="416" spans="1:9" ht="15" x14ac:dyDescent="0.25">
      <c r="A416" s="315"/>
      <c r="B416" s="315"/>
      <c r="C416" s="315"/>
      <c r="D416" s="315"/>
      <c r="E416" s="315"/>
      <c r="F416" s="315"/>
      <c r="G416" s="315"/>
      <c r="H416" s="315"/>
      <c r="I416" s="315"/>
    </row>
    <row r="417" spans="1:9" ht="18" x14ac:dyDescent="0.25">
      <c r="A417" s="137" t="s">
        <v>296</v>
      </c>
      <c r="B417" s="315"/>
      <c r="C417" s="315"/>
      <c r="D417" s="315"/>
      <c r="E417" s="315"/>
      <c r="F417" s="315"/>
      <c r="G417" s="315"/>
      <c r="H417" s="315"/>
      <c r="I417" s="315"/>
    </row>
    <row r="418" spans="1:9" ht="15" x14ac:dyDescent="0.25">
      <c r="A418" s="315"/>
      <c r="B418" s="315"/>
      <c r="C418" s="315"/>
      <c r="D418" s="315"/>
      <c r="E418" s="315"/>
      <c r="F418" s="315"/>
      <c r="G418" s="315"/>
      <c r="H418" s="315"/>
      <c r="I418" s="315"/>
    </row>
    <row r="419" spans="1:9" ht="13.5" thickBot="1" x14ac:dyDescent="0.25">
      <c r="A419" s="407" t="s">
        <v>297</v>
      </c>
      <c r="B419" s="407"/>
      <c r="C419" s="407"/>
      <c r="D419" s="407"/>
      <c r="E419" s="407"/>
      <c r="F419" s="407"/>
      <c r="G419" s="407"/>
      <c r="H419" s="407"/>
      <c r="I419" s="407"/>
    </row>
    <row r="420" spans="1:9" ht="13.5" thickTop="1" x14ac:dyDescent="0.2">
      <c r="A420" s="412" t="s">
        <v>398</v>
      </c>
      <c r="B420" s="425"/>
      <c r="C420" s="425"/>
      <c r="D420" s="413"/>
      <c r="E420" s="416" t="s">
        <v>300</v>
      </c>
      <c r="F420" s="417" t="s">
        <v>301</v>
      </c>
      <c r="G420" s="417" t="s">
        <v>264</v>
      </c>
      <c r="H420" s="417" t="s">
        <v>302</v>
      </c>
      <c r="I420" s="418"/>
    </row>
    <row r="421" spans="1:9" ht="13.5" thickBot="1" x14ac:dyDescent="0.25">
      <c r="A421" s="414"/>
      <c r="B421" s="426"/>
      <c r="C421" s="426"/>
      <c r="D421" s="415"/>
      <c r="E421" s="419"/>
      <c r="F421" s="427"/>
      <c r="G421" s="427"/>
      <c r="H421" s="316" t="s">
        <v>303</v>
      </c>
      <c r="I421" s="163" t="s">
        <v>304</v>
      </c>
    </row>
    <row r="422" spans="1:9" ht="13.5" thickTop="1" x14ac:dyDescent="0.2">
      <c r="A422" s="404" t="s">
        <v>519</v>
      </c>
      <c r="B422" s="423" t="s">
        <v>305</v>
      </c>
      <c r="C422" s="424" t="s">
        <v>256</v>
      </c>
      <c r="D422" s="164" t="s">
        <v>257</v>
      </c>
      <c r="E422" s="329">
        <v>0.23860470916666676</v>
      </c>
      <c r="F422" s="330">
        <v>0.13660525204743673</v>
      </c>
      <c r="G422" s="167">
        <v>0.51342597983213911</v>
      </c>
      <c r="H422" s="331">
        <v>-0.17689304040353898</v>
      </c>
      <c r="I422" s="332">
        <v>0.65410245873687256</v>
      </c>
    </row>
    <row r="423" spans="1:9" x14ac:dyDescent="0.2">
      <c r="A423" s="405"/>
      <c r="B423" s="420"/>
      <c r="C423" s="420"/>
      <c r="D423" s="176" t="s">
        <v>306</v>
      </c>
      <c r="E423" s="333">
        <v>0.27712986800000017</v>
      </c>
      <c r="F423" s="334">
        <v>0.13660525204743673</v>
      </c>
      <c r="G423" s="179">
        <v>0.35064536744796193</v>
      </c>
      <c r="H423" s="335">
        <v>-0.13836788157020558</v>
      </c>
      <c r="I423" s="336">
        <v>0.69262761757020597</v>
      </c>
    </row>
    <row r="424" spans="1:9" x14ac:dyDescent="0.2">
      <c r="A424" s="411"/>
      <c r="B424" s="408"/>
      <c r="C424" s="408"/>
      <c r="D424" s="170" t="s">
        <v>327</v>
      </c>
      <c r="E424" s="337">
        <v>0.1143054933333334</v>
      </c>
      <c r="F424" s="338">
        <v>0.13660525204743673</v>
      </c>
      <c r="G424" s="173">
        <v>0.95809614032222623</v>
      </c>
      <c r="H424" s="339">
        <v>-0.30119225623687235</v>
      </c>
      <c r="I424" s="340">
        <v>0.5298032429035392</v>
      </c>
    </row>
    <row r="425" spans="1:9" x14ac:dyDescent="0.2">
      <c r="A425" s="411"/>
      <c r="B425" s="408"/>
      <c r="C425" s="408"/>
      <c r="D425" s="170" t="s">
        <v>328</v>
      </c>
      <c r="E425" s="337">
        <v>-0.20027507733333327</v>
      </c>
      <c r="F425" s="338">
        <v>0.13660525204743673</v>
      </c>
      <c r="G425" s="173">
        <v>0.6874772122546956</v>
      </c>
      <c r="H425" s="339">
        <v>-0.61577282690353907</v>
      </c>
      <c r="I425" s="340">
        <v>0.21522267223687247</v>
      </c>
    </row>
    <row r="426" spans="1:9" x14ac:dyDescent="0.2">
      <c r="A426" s="405"/>
      <c r="B426" s="420"/>
      <c r="C426" s="420"/>
      <c r="D426" s="176" t="s">
        <v>329</v>
      </c>
      <c r="E426" s="333">
        <v>9.1509193166666725E-2</v>
      </c>
      <c r="F426" s="334">
        <v>0.13660525204743673</v>
      </c>
      <c r="G426" s="179">
        <v>0.98395742208592507</v>
      </c>
      <c r="H426" s="335">
        <v>-0.32398855640353902</v>
      </c>
      <c r="I426" s="336">
        <v>0.50700694273687252</v>
      </c>
    </row>
    <row r="427" spans="1:9" x14ac:dyDescent="0.2">
      <c r="A427" s="411"/>
      <c r="B427" s="408"/>
      <c r="C427" s="421" t="s">
        <v>257</v>
      </c>
      <c r="D427" s="170" t="s">
        <v>256</v>
      </c>
      <c r="E427" s="337">
        <v>-0.23860470916666676</v>
      </c>
      <c r="F427" s="338">
        <v>0.13660525204743673</v>
      </c>
      <c r="G427" s="173">
        <v>0.51342597983213911</v>
      </c>
      <c r="H427" s="339">
        <v>-0.65410245873687256</v>
      </c>
      <c r="I427" s="340">
        <v>0.17689304040353898</v>
      </c>
    </row>
    <row r="428" spans="1:9" x14ac:dyDescent="0.2">
      <c r="A428" s="411"/>
      <c r="B428" s="408"/>
      <c r="C428" s="408"/>
      <c r="D428" s="170" t="s">
        <v>306</v>
      </c>
      <c r="E428" s="337">
        <v>3.8525158833333406E-2</v>
      </c>
      <c r="F428" s="338">
        <v>0.13660525204743673</v>
      </c>
      <c r="G428" s="173">
        <v>0.99973250130755797</v>
      </c>
      <c r="H428" s="339">
        <v>-0.37697259073687234</v>
      </c>
      <c r="I428" s="340">
        <v>0.45402290840353915</v>
      </c>
    </row>
    <row r="429" spans="1:9" x14ac:dyDescent="0.2">
      <c r="A429" s="405"/>
      <c r="B429" s="420"/>
      <c r="C429" s="420"/>
      <c r="D429" s="176" t="s">
        <v>327</v>
      </c>
      <c r="E429" s="333">
        <v>-0.12429921583333337</v>
      </c>
      <c r="F429" s="334">
        <v>0.13660525204743673</v>
      </c>
      <c r="G429" s="179">
        <v>0.94091907903138883</v>
      </c>
      <c r="H429" s="335">
        <v>-0.53979696540353916</v>
      </c>
      <c r="I429" s="336">
        <v>0.29119853373687238</v>
      </c>
    </row>
    <row r="430" spans="1:9" ht="13.5" x14ac:dyDescent="0.2">
      <c r="A430" s="411"/>
      <c r="B430" s="408"/>
      <c r="C430" s="408"/>
      <c r="D430" s="170" t="s">
        <v>328</v>
      </c>
      <c r="E430" s="182" t="s">
        <v>531</v>
      </c>
      <c r="F430" s="338">
        <v>0.13660525204743673</v>
      </c>
      <c r="G430" s="173">
        <v>3.365579577950939E-2</v>
      </c>
      <c r="H430" s="339">
        <v>-0.85437753607020583</v>
      </c>
      <c r="I430" s="340">
        <v>-2.3382036929794289E-2</v>
      </c>
    </row>
    <row r="431" spans="1:9" x14ac:dyDescent="0.2">
      <c r="A431" s="411"/>
      <c r="B431" s="408"/>
      <c r="C431" s="420"/>
      <c r="D431" s="176" t="s">
        <v>329</v>
      </c>
      <c r="E431" s="333">
        <v>-0.14709551600000004</v>
      </c>
      <c r="F431" s="334">
        <v>0.13660525204743673</v>
      </c>
      <c r="G431" s="179">
        <v>0.88670138875611793</v>
      </c>
      <c r="H431" s="335">
        <v>-0.56259326557020584</v>
      </c>
      <c r="I431" s="336">
        <v>0.26840223357020571</v>
      </c>
    </row>
    <row r="432" spans="1:9" x14ac:dyDescent="0.2">
      <c r="A432" s="405"/>
      <c r="B432" s="420"/>
      <c r="C432" s="421" t="s">
        <v>306</v>
      </c>
      <c r="D432" s="176" t="s">
        <v>256</v>
      </c>
      <c r="E432" s="333">
        <v>-0.27712986800000017</v>
      </c>
      <c r="F432" s="334">
        <v>0.13660525204743673</v>
      </c>
      <c r="G432" s="179">
        <v>0.35064536744796193</v>
      </c>
      <c r="H432" s="335">
        <v>-0.69262761757020597</v>
      </c>
      <c r="I432" s="336">
        <v>0.13836788157020558</v>
      </c>
    </row>
    <row r="433" spans="1:9" x14ac:dyDescent="0.2">
      <c r="A433" s="411"/>
      <c r="B433" s="408"/>
      <c r="C433" s="408"/>
      <c r="D433" s="170" t="s">
        <v>257</v>
      </c>
      <c r="E433" s="337">
        <v>-3.8525158833333406E-2</v>
      </c>
      <c r="F433" s="338">
        <v>0.13660525204743673</v>
      </c>
      <c r="G433" s="173">
        <v>0.99973250130755797</v>
      </c>
      <c r="H433" s="339">
        <v>-0.45402290840353915</v>
      </c>
      <c r="I433" s="340">
        <v>0.37697259073687234</v>
      </c>
    </row>
    <row r="434" spans="1:9" x14ac:dyDescent="0.2">
      <c r="A434" s="411"/>
      <c r="B434" s="408"/>
      <c r="C434" s="408"/>
      <c r="D434" s="170" t="s">
        <v>327</v>
      </c>
      <c r="E434" s="337">
        <v>-0.16282437466666677</v>
      </c>
      <c r="F434" s="338">
        <v>0.13660525204743673</v>
      </c>
      <c r="G434" s="173">
        <v>0.83717084171042666</v>
      </c>
      <c r="H434" s="339">
        <v>-0.57832212423687257</v>
      </c>
      <c r="I434" s="340">
        <v>0.25267337490353897</v>
      </c>
    </row>
    <row r="435" spans="1:9" ht="13.5" x14ac:dyDescent="0.2">
      <c r="A435" s="405"/>
      <c r="B435" s="420"/>
      <c r="C435" s="420"/>
      <c r="D435" s="176" t="s">
        <v>328</v>
      </c>
      <c r="E435" s="183" t="s">
        <v>532</v>
      </c>
      <c r="F435" s="334">
        <v>0.13660525204743673</v>
      </c>
      <c r="G435" s="179">
        <v>1.7022973188959734E-2</v>
      </c>
      <c r="H435" s="335">
        <v>-0.89290269490353924</v>
      </c>
      <c r="I435" s="336">
        <v>-6.1907195763127698E-2</v>
      </c>
    </row>
    <row r="436" spans="1:9" x14ac:dyDescent="0.2">
      <c r="A436" s="411"/>
      <c r="B436" s="408"/>
      <c r="C436" s="420"/>
      <c r="D436" s="176" t="s">
        <v>329</v>
      </c>
      <c r="E436" s="333">
        <v>-0.18562067483333344</v>
      </c>
      <c r="F436" s="334">
        <v>0.13660525204743673</v>
      </c>
      <c r="G436" s="179">
        <v>0.75030262391331559</v>
      </c>
      <c r="H436" s="335">
        <v>-0.60111842440353924</v>
      </c>
      <c r="I436" s="336">
        <v>0.2298770747368723</v>
      </c>
    </row>
    <row r="437" spans="1:9" x14ac:dyDescent="0.2">
      <c r="A437" s="411"/>
      <c r="B437" s="408"/>
      <c r="C437" s="421" t="s">
        <v>327</v>
      </c>
      <c r="D437" s="170" t="s">
        <v>256</v>
      </c>
      <c r="E437" s="337">
        <v>-0.1143054933333334</v>
      </c>
      <c r="F437" s="338">
        <v>0.13660525204743673</v>
      </c>
      <c r="G437" s="173">
        <v>0.95809614032222623</v>
      </c>
      <c r="H437" s="339">
        <v>-0.5298032429035392</v>
      </c>
      <c r="I437" s="340">
        <v>0.30119225623687235</v>
      </c>
    </row>
    <row r="438" spans="1:9" x14ac:dyDescent="0.2">
      <c r="A438" s="405"/>
      <c r="B438" s="420"/>
      <c r="C438" s="420"/>
      <c r="D438" s="176" t="s">
        <v>257</v>
      </c>
      <c r="E438" s="333">
        <v>0.12429921583333337</v>
      </c>
      <c r="F438" s="334">
        <v>0.13660525204743673</v>
      </c>
      <c r="G438" s="179">
        <v>0.94091907903138883</v>
      </c>
      <c r="H438" s="335">
        <v>-0.29119853373687238</v>
      </c>
      <c r="I438" s="336">
        <v>0.53979696540353916</v>
      </c>
    </row>
    <row r="439" spans="1:9" x14ac:dyDescent="0.2">
      <c r="A439" s="411"/>
      <c r="B439" s="408"/>
      <c r="C439" s="408"/>
      <c r="D439" s="170" t="s">
        <v>306</v>
      </c>
      <c r="E439" s="337">
        <v>0.16282437466666677</v>
      </c>
      <c r="F439" s="338">
        <v>0.13660525204743673</v>
      </c>
      <c r="G439" s="173">
        <v>0.83717084171042666</v>
      </c>
      <c r="H439" s="339">
        <v>-0.25267337490353897</v>
      </c>
      <c r="I439" s="340">
        <v>0.57832212423687257</v>
      </c>
    </row>
    <row r="440" spans="1:9" x14ac:dyDescent="0.2">
      <c r="A440" s="411"/>
      <c r="B440" s="408"/>
      <c r="C440" s="408"/>
      <c r="D440" s="170" t="s">
        <v>328</v>
      </c>
      <c r="E440" s="337">
        <v>-0.31458057066666667</v>
      </c>
      <c r="F440" s="338">
        <v>0.13660525204743673</v>
      </c>
      <c r="G440" s="173">
        <v>0.22431140268545824</v>
      </c>
      <c r="H440" s="339">
        <v>-0.73007832023687247</v>
      </c>
      <c r="I440" s="340">
        <v>0.10091717890353907</v>
      </c>
    </row>
    <row r="441" spans="1:9" x14ac:dyDescent="0.2">
      <c r="A441" s="405"/>
      <c r="B441" s="420"/>
      <c r="C441" s="420"/>
      <c r="D441" s="176" t="s">
        <v>329</v>
      </c>
      <c r="E441" s="333">
        <v>-2.2796300166666672E-2</v>
      </c>
      <c r="F441" s="334">
        <v>0.13660525204743673</v>
      </c>
      <c r="G441" s="179">
        <v>0.99997993796537166</v>
      </c>
      <c r="H441" s="335">
        <v>-0.43829404973687242</v>
      </c>
      <c r="I441" s="336">
        <v>0.39270144940353907</v>
      </c>
    </row>
    <row r="442" spans="1:9" x14ac:dyDescent="0.2">
      <c r="A442" s="411"/>
      <c r="B442" s="408"/>
      <c r="C442" s="421" t="s">
        <v>328</v>
      </c>
      <c r="D442" s="170" t="s">
        <v>256</v>
      </c>
      <c r="E442" s="337">
        <v>0.20027507733333327</v>
      </c>
      <c r="F442" s="338">
        <v>0.13660525204743673</v>
      </c>
      <c r="G442" s="173">
        <v>0.6874772122546956</v>
      </c>
      <c r="H442" s="339">
        <v>-0.21522267223687247</v>
      </c>
      <c r="I442" s="340">
        <v>0.61577282690353907</v>
      </c>
    </row>
    <row r="443" spans="1:9" ht="13.5" x14ac:dyDescent="0.2">
      <c r="A443" s="411"/>
      <c r="B443" s="408"/>
      <c r="C443" s="408"/>
      <c r="D443" s="170" t="s">
        <v>257</v>
      </c>
      <c r="E443" s="182" t="s">
        <v>533</v>
      </c>
      <c r="F443" s="338">
        <v>0.13660525204743673</v>
      </c>
      <c r="G443" s="173">
        <v>3.365579577950939E-2</v>
      </c>
      <c r="H443" s="339">
        <v>2.3382036929794289E-2</v>
      </c>
      <c r="I443" s="340">
        <v>0.85437753607020583</v>
      </c>
    </row>
    <row r="444" spans="1:9" ht="13.5" x14ac:dyDescent="0.2">
      <c r="A444" s="405"/>
      <c r="B444" s="420"/>
      <c r="C444" s="420"/>
      <c r="D444" s="176" t="s">
        <v>306</v>
      </c>
      <c r="E444" s="183" t="s">
        <v>534</v>
      </c>
      <c r="F444" s="334">
        <v>0.13660525204743673</v>
      </c>
      <c r="G444" s="179">
        <v>1.7022973188959734E-2</v>
      </c>
      <c r="H444" s="335">
        <v>6.1907195763127698E-2</v>
      </c>
      <c r="I444" s="336">
        <v>0.89290269490353924</v>
      </c>
    </row>
    <row r="445" spans="1:9" x14ac:dyDescent="0.2">
      <c r="A445" s="411"/>
      <c r="B445" s="408"/>
      <c r="C445" s="408"/>
      <c r="D445" s="170" t="s">
        <v>327</v>
      </c>
      <c r="E445" s="337">
        <v>0.31458057066666667</v>
      </c>
      <c r="F445" s="338">
        <v>0.13660525204743673</v>
      </c>
      <c r="G445" s="173">
        <v>0.22431140268545824</v>
      </c>
      <c r="H445" s="339">
        <v>-0.10091717890353907</v>
      </c>
      <c r="I445" s="340">
        <v>0.73007832023687247</v>
      </c>
    </row>
    <row r="446" spans="1:9" x14ac:dyDescent="0.2">
      <c r="A446" s="411"/>
      <c r="B446" s="408"/>
      <c r="C446" s="420"/>
      <c r="D446" s="176" t="s">
        <v>329</v>
      </c>
      <c r="E446" s="333">
        <v>0.2917842705</v>
      </c>
      <c r="F446" s="334">
        <v>0.13660525204743673</v>
      </c>
      <c r="G446" s="179">
        <v>0.29688959897522782</v>
      </c>
      <c r="H446" s="335">
        <v>-0.12371347907020575</v>
      </c>
      <c r="I446" s="336">
        <v>0.7072820200702058</v>
      </c>
    </row>
    <row r="447" spans="1:9" x14ac:dyDescent="0.2">
      <c r="A447" s="405"/>
      <c r="B447" s="420"/>
      <c r="C447" s="421" t="s">
        <v>329</v>
      </c>
      <c r="D447" s="176" t="s">
        <v>256</v>
      </c>
      <c r="E447" s="333">
        <v>-9.1509193166666725E-2</v>
      </c>
      <c r="F447" s="334">
        <v>0.13660525204743673</v>
      </c>
      <c r="G447" s="179">
        <v>0.98395742208592507</v>
      </c>
      <c r="H447" s="335">
        <v>-0.50700694273687252</v>
      </c>
      <c r="I447" s="336">
        <v>0.32398855640353902</v>
      </c>
    </row>
    <row r="448" spans="1:9" x14ac:dyDescent="0.2">
      <c r="A448" s="411"/>
      <c r="B448" s="408"/>
      <c r="C448" s="408"/>
      <c r="D448" s="170" t="s">
        <v>257</v>
      </c>
      <c r="E448" s="337">
        <v>0.14709551600000004</v>
      </c>
      <c r="F448" s="338">
        <v>0.13660525204743673</v>
      </c>
      <c r="G448" s="173">
        <v>0.88670138875611793</v>
      </c>
      <c r="H448" s="339">
        <v>-0.26840223357020571</v>
      </c>
      <c r="I448" s="340">
        <v>0.56259326557020584</v>
      </c>
    </row>
    <row r="449" spans="1:9" x14ac:dyDescent="0.2">
      <c r="A449" s="411"/>
      <c r="B449" s="408"/>
      <c r="C449" s="408"/>
      <c r="D449" s="170" t="s">
        <v>306</v>
      </c>
      <c r="E449" s="337">
        <v>0.18562067483333344</v>
      </c>
      <c r="F449" s="338">
        <v>0.13660525204743673</v>
      </c>
      <c r="G449" s="173">
        <v>0.75030262391331559</v>
      </c>
      <c r="H449" s="339">
        <v>-0.2298770747368723</v>
      </c>
      <c r="I449" s="340">
        <v>0.60111842440353924</v>
      </c>
    </row>
    <row r="450" spans="1:9" x14ac:dyDescent="0.2">
      <c r="A450" s="405"/>
      <c r="B450" s="420"/>
      <c r="C450" s="420"/>
      <c r="D450" s="176" t="s">
        <v>327</v>
      </c>
      <c r="E450" s="333">
        <v>2.2796300166666672E-2</v>
      </c>
      <c r="F450" s="334">
        <v>0.13660525204743673</v>
      </c>
      <c r="G450" s="179">
        <v>0.99997993796537166</v>
      </c>
      <c r="H450" s="335">
        <v>-0.39270144940353907</v>
      </c>
      <c r="I450" s="336">
        <v>0.43829404973687242</v>
      </c>
    </row>
    <row r="451" spans="1:9" x14ac:dyDescent="0.2">
      <c r="A451" s="411"/>
      <c r="B451" s="420"/>
      <c r="C451" s="420"/>
      <c r="D451" s="176" t="s">
        <v>328</v>
      </c>
      <c r="E451" s="333">
        <v>-0.2917842705</v>
      </c>
      <c r="F451" s="334">
        <v>0.13660525204743673</v>
      </c>
      <c r="G451" s="179">
        <v>0.29688959897522782</v>
      </c>
      <c r="H451" s="335">
        <v>-0.7072820200702058</v>
      </c>
      <c r="I451" s="336">
        <v>0.12371347907020575</v>
      </c>
    </row>
    <row r="452" spans="1:9" x14ac:dyDescent="0.2">
      <c r="A452" s="411"/>
      <c r="B452" s="420" t="s">
        <v>307</v>
      </c>
      <c r="C452" s="421" t="s">
        <v>256</v>
      </c>
      <c r="D452" s="170" t="s">
        <v>257</v>
      </c>
      <c r="E452" s="337">
        <v>0.23860470916666676</v>
      </c>
      <c r="F452" s="338">
        <v>0.13660525204743673</v>
      </c>
      <c r="G452" s="173">
        <v>9.0926831077215942E-2</v>
      </c>
      <c r="H452" s="339">
        <v>-4.0380434475872452E-2</v>
      </c>
      <c r="I452" s="340">
        <v>0.517589852809206</v>
      </c>
    </row>
    <row r="453" spans="1:9" x14ac:dyDescent="0.2">
      <c r="A453" s="405"/>
      <c r="B453" s="420"/>
      <c r="C453" s="420"/>
      <c r="D453" s="176" t="s">
        <v>306</v>
      </c>
      <c r="E453" s="333">
        <v>0.27712986800000017</v>
      </c>
      <c r="F453" s="334">
        <v>0.13660525204743673</v>
      </c>
      <c r="G453" s="179">
        <v>5.1446899904210253E-2</v>
      </c>
      <c r="H453" s="335">
        <v>-1.8552756425390452E-3</v>
      </c>
      <c r="I453" s="336">
        <v>0.5561150116425394</v>
      </c>
    </row>
    <row r="454" spans="1:9" x14ac:dyDescent="0.2">
      <c r="A454" s="411"/>
      <c r="B454" s="408"/>
      <c r="C454" s="408"/>
      <c r="D454" s="170" t="s">
        <v>327</v>
      </c>
      <c r="E454" s="337">
        <v>0.1143054933333334</v>
      </c>
      <c r="F454" s="338">
        <v>0.13660525204743673</v>
      </c>
      <c r="G454" s="173">
        <v>0.40934494912494024</v>
      </c>
      <c r="H454" s="339">
        <v>-0.16467965030920581</v>
      </c>
      <c r="I454" s="340">
        <v>0.39329063697587263</v>
      </c>
    </row>
    <row r="455" spans="1:9" x14ac:dyDescent="0.2">
      <c r="A455" s="411"/>
      <c r="B455" s="408"/>
      <c r="C455" s="408"/>
      <c r="D455" s="170" t="s">
        <v>328</v>
      </c>
      <c r="E455" s="337">
        <v>-0.20027507733333327</v>
      </c>
      <c r="F455" s="338">
        <v>0.13660525204743673</v>
      </c>
      <c r="G455" s="173">
        <v>0.15302903045994887</v>
      </c>
      <c r="H455" s="339">
        <v>-0.47926022097587251</v>
      </c>
      <c r="I455" s="340">
        <v>7.8710066309205934E-2</v>
      </c>
    </row>
    <row r="456" spans="1:9" x14ac:dyDescent="0.2">
      <c r="A456" s="405"/>
      <c r="B456" s="420"/>
      <c r="C456" s="420"/>
      <c r="D456" s="176" t="s">
        <v>329</v>
      </c>
      <c r="E456" s="333">
        <v>9.1509193166666725E-2</v>
      </c>
      <c r="F456" s="334">
        <v>0.13660525204743673</v>
      </c>
      <c r="G456" s="179">
        <v>0.50805774347688137</v>
      </c>
      <c r="H456" s="335">
        <v>-0.18747595047587248</v>
      </c>
      <c r="I456" s="336">
        <v>0.37049433680920596</v>
      </c>
    </row>
    <row r="457" spans="1:9" x14ac:dyDescent="0.2">
      <c r="A457" s="411"/>
      <c r="B457" s="408"/>
      <c r="C457" s="421" t="s">
        <v>257</v>
      </c>
      <c r="D457" s="170" t="s">
        <v>256</v>
      </c>
      <c r="E457" s="337">
        <v>-0.23860470916666676</v>
      </c>
      <c r="F457" s="338">
        <v>0.13660525204743673</v>
      </c>
      <c r="G457" s="173">
        <v>9.0926831077215942E-2</v>
      </c>
      <c r="H457" s="339">
        <v>-0.517589852809206</v>
      </c>
      <c r="I457" s="340">
        <v>4.0380434475872452E-2</v>
      </c>
    </row>
    <row r="458" spans="1:9" x14ac:dyDescent="0.2">
      <c r="A458" s="411"/>
      <c r="B458" s="408"/>
      <c r="C458" s="408"/>
      <c r="D458" s="170" t="s">
        <v>306</v>
      </c>
      <c r="E458" s="337">
        <v>3.8525158833333406E-2</v>
      </c>
      <c r="F458" s="338">
        <v>0.13660525204743673</v>
      </c>
      <c r="G458" s="173">
        <v>0.77986604541612192</v>
      </c>
      <c r="H458" s="339">
        <v>-0.2404599848092058</v>
      </c>
      <c r="I458" s="340">
        <v>0.31751030247587264</v>
      </c>
    </row>
    <row r="459" spans="1:9" x14ac:dyDescent="0.2">
      <c r="A459" s="405"/>
      <c r="B459" s="420"/>
      <c r="C459" s="420"/>
      <c r="D459" s="176" t="s">
        <v>327</v>
      </c>
      <c r="E459" s="333">
        <v>-0.12429921583333337</v>
      </c>
      <c r="F459" s="334">
        <v>0.13660525204743673</v>
      </c>
      <c r="G459" s="179">
        <v>0.37012016452099827</v>
      </c>
      <c r="H459" s="335">
        <v>-0.4032843594758726</v>
      </c>
      <c r="I459" s="336">
        <v>0.15468592780920584</v>
      </c>
    </row>
    <row r="460" spans="1:9" ht="13.5" x14ac:dyDescent="0.2">
      <c r="A460" s="411"/>
      <c r="B460" s="408"/>
      <c r="C460" s="408"/>
      <c r="D460" s="170" t="s">
        <v>328</v>
      </c>
      <c r="E460" s="182" t="s">
        <v>531</v>
      </c>
      <c r="F460" s="338">
        <v>0.13660525204743673</v>
      </c>
      <c r="G460" s="173">
        <v>3.1337656300864836E-3</v>
      </c>
      <c r="H460" s="339">
        <v>-0.71786493014253927</v>
      </c>
      <c r="I460" s="340">
        <v>-0.15989464285746083</v>
      </c>
    </row>
    <row r="461" spans="1:9" x14ac:dyDescent="0.2">
      <c r="A461" s="411"/>
      <c r="B461" s="408"/>
      <c r="C461" s="420"/>
      <c r="D461" s="176" t="s">
        <v>329</v>
      </c>
      <c r="E461" s="333">
        <v>-0.14709551600000004</v>
      </c>
      <c r="F461" s="334">
        <v>0.13660525204743673</v>
      </c>
      <c r="G461" s="179">
        <v>0.29015619577997226</v>
      </c>
      <c r="H461" s="335">
        <v>-0.42608065964253927</v>
      </c>
      <c r="I461" s="336">
        <v>0.13188962764253917</v>
      </c>
    </row>
    <row r="462" spans="1:9" x14ac:dyDescent="0.2">
      <c r="A462" s="411"/>
      <c r="B462" s="408"/>
      <c r="C462" s="421" t="s">
        <v>306</v>
      </c>
      <c r="D462" s="170" t="s">
        <v>256</v>
      </c>
      <c r="E462" s="337">
        <v>-0.27712986800000017</v>
      </c>
      <c r="F462" s="338">
        <v>0.13660525204743673</v>
      </c>
      <c r="G462" s="173">
        <v>5.1446899904210253E-2</v>
      </c>
      <c r="H462" s="339">
        <v>-0.5561150116425394</v>
      </c>
      <c r="I462" s="340">
        <v>1.8552756425390452E-3</v>
      </c>
    </row>
    <row r="463" spans="1:9" x14ac:dyDescent="0.2">
      <c r="A463" s="411"/>
      <c r="B463" s="408"/>
      <c r="C463" s="408"/>
      <c r="D463" s="170" t="s">
        <v>257</v>
      </c>
      <c r="E463" s="337">
        <v>-3.8525158833333406E-2</v>
      </c>
      <c r="F463" s="338">
        <v>0.13660525204743673</v>
      </c>
      <c r="G463" s="173">
        <v>0.77986604541612192</v>
      </c>
      <c r="H463" s="339">
        <v>-0.31751030247587264</v>
      </c>
      <c r="I463" s="340">
        <v>0.2404599848092058</v>
      </c>
    </row>
    <row r="464" spans="1:9" x14ac:dyDescent="0.2">
      <c r="A464" s="411"/>
      <c r="B464" s="408"/>
      <c r="C464" s="408"/>
      <c r="D464" s="170" t="s">
        <v>327</v>
      </c>
      <c r="E464" s="337">
        <v>-0.16282437466666677</v>
      </c>
      <c r="F464" s="338">
        <v>0.13660525204743673</v>
      </c>
      <c r="G464" s="173">
        <v>0.24263117701310707</v>
      </c>
      <c r="H464" s="339">
        <v>-0.44180951830920601</v>
      </c>
      <c r="I464" s="340">
        <v>0.11616076897587244</v>
      </c>
    </row>
    <row r="465" spans="1:9" ht="13.5" x14ac:dyDescent="0.2">
      <c r="A465" s="411"/>
      <c r="B465" s="408"/>
      <c r="C465" s="408"/>
      <c r="D465" s="170" t="s">
        <v>328</v>
      </c>
      <c r="E465" s="182" t="s">
        <v>532</v>
      </c>
      <c r="F465" s="338">
        <v>0.13660525204743673</v>
      </c>
      <c r="G465" s="173">
        <v>1.4974227604195123E-3</v>
      </c>
      <c r="H465" s="339">
        <v>-0.75639008897587268</v>
      </c>
      <c r="I465" s="340">
        <v>-0.19841980169079423</v>
      </c>
    </row>
    <row r="466" spans="1:9" x14ac:dyDescent="0.2">
      <c r="A466" s="411"/>
      <c r="B466" s="408"/>
      <c r="C466" s="420"/>
      <c r="D466" s="176" t="s">
        <v>329</v>
      </c>
      <c r="E466" s="333">
        <v>-0.18562067483333344</v>
      </c>
      <c r="F466" s="334">
        <v>0.13660525204743673</v>
      </c>
      <c r="G466" s="179">
        <v>0.18433592361468318</v>
      </c>
      <c r="H466" s="335">
        <v>-0.46460581847587268</v>
      </c>
      <c r="I466" s="336">
        <v>9.3364468809205764E-2</v>
      </c>
    </row>
    <row r="467" spans="1:9" x14ac:dyDescent="0.2">
      <c r="A467" s="411"/>
      <c r="B467" s="408"/>
      <c r="C467" s="421" t="s">
        <v>327</v>
      </c>
      <c r="D467" s="170" t="s">
        <v>256</v>
      </c>
      <c r="E467" s="337">
        <v>-0.1143054933333334</v>
      </c>
      <c r="F467" s="338">
        <v>0.13660525204743673</v>
      </c>
      <c r="G467" s="173">
        <v>0.40934494912494024</v>
      </c>
      <c r="H467" s="339">
        <v>-0.39329063697587263</v>
      </c>
      <c r="I467" s="340">
        <v>0.16467965030920581</v>
      </c>
    </row>
    <row r="468" spans="1:9" x14ac:dyDescent="0.2">
      <c r="A468" s="411"/>
      <c r="B468" s="408"/>
      <c r="C468" s="408"/>
      <c r="D468" s="170" t="s">
        <v>257</v>
      </c>
      <c r="E468" s="337">
        <v>0.12429921583333337</v>
      </c>
      <c r="F468" s="338">
        <v>0.13660525204743673</v>
      </c>
      <c r="G468" s="173">
        <v>0.37012016452099827</v>
      </c>
      <c r="H468" s="339">
        <v>-0.15468592780920584</v>
      </c>
      <c r="I468" s="340">
        <v>0.4032843594758726</v>
      </c>
    </row>
    <row r="469" spans="1:9" x14ac:dyDescent="0.2">
      <c r="A469" s="411"/>
      <c r="B469" s="408"/>
      <c r="C469" s="408"/>
      <c r="D469" s="170" t="s">
        <v>306</v>
      </c>
      <c r="E469" s="337">
        <v>0.16282437466666677</v>
      </c>
      <c r="F469" s="338">
        <v>0.13660525204743673</v>
      </c>
      <c r="G469" s="173">
        <v>0.24263117701310707</v>
      </c>
      <c r="H469" s="339">
        <v>-0.11616076897587244</v>
      </c>
      <c r="I469" s="340">
        <v>0.44180951830920601</v>
      </c>
    </row>
    <row r="470" spans="1:9" ht="13.5" x14ac:dyDescent="0.2">
      <c r="A470" s="411"/>
      <c r="B470" s="408"/>
      <c r="C470" s="408"/>
      <c r="D470" s="170" t="s">
        <v>328</v>
      </c>
      <c r="E470" s="182" t="s">
        <v>535</v>
      </c>
      <c r="F470" s="338">
        <v>0.13660525204743673</v>
      </c>
      <c r="G470" s="173">
        <v>2.8400350671460545E-2</v>
      </c>
      <c r="H470" s="339">
        <v>-0.59356571430920591</v>
      </c>
      <c r="I470" s="340">
        <v>-3.5595427024127456E-2</v>
      </c>
    </row>
    <row r="471" spans="1:9" x14ac:dyDescent="0.2">
      <c r="A471" s="411"/>
      <c r="B471" s="408"/>
      <c r="C471" s="420"/>
      <c r="D471" s="176" t="s">
        <v>329</v>
      </c>
      <c r="E471" s="333">
        <v>-2.2796300166666672E-2</v>
      </c>
      <c r="F471" s="334">
        <v>0.13660525204743673</v>
      </c>
      <c r="G471" s="179">
        <v>0.86858641790100388</v>
      </c>
      <c r="H471" s="335">
        <v>-0.30178144380920591</v>
      </c>
      <c r="I471" s="336">
        <v>0.25618884347587256</v>
      </c>
    </row>
    <row r="472" spans="1:9" x14ac:dyDescent="0.2">
      <c r="A472" s="411"/>
      <c r="B472" s="408"/>
      <c r="C472" s="421" t="s">
        <v>328</v>
      </c>
      <c r="D472" s="170" t="s">
        <v>256</v>
      </c>
      <c r="E472" s="337">
        <v>0.20027507733333327</v>
      </c>
      <c r="F472" s="338">
        <v>0.13660525204743673</v>
      </c>
      <c r="G472" s="173">
        <v>0.15302903045994887</v>
      </c>
      <c r="H472" s="339">
        <v>-7.8710066309205934E-2</v>
      </c>
      <c r="I472" s="340">
        <v>0.47926022097587251</v>
      </c>
    </row>
    <row r="473" spans="1:9" ht="13.5" x14ac:dyDescent="0.2">
      <c r="A473" s="411"/>
      <c r="B473" s="408"/>
      <c r="C473" s="408"/>
      <c r="D473" s="170" t="s">
        <v>257</v>
      </c>
      <c r="E473" s="182" t="s">
        <v>533</v>
      </c>
      <c r="F473" s="338">
        <v>0.13660525204743673</v>
      </c>
      <c r="G473" s="173">
        <v>3.1337656300864836E-3</v>
      </c>
      <c r="H473" s="339">
        <v>0.15989464285746083</v>
      </c>
      <c r="I473" s="340">
        <v>0.71786493014253927</v>
      </c>
    </row>
    <row r="474" spans="1:9" ht="13.5" x14ac:dyDescent="0.2">
      <c r="A474" s="411"/>
      <c r="B474" s="408"/>
      <c r="C474" s="408"/>
      <c r="D474" s="170" t="s">
        <v>306</v>
      </c>
      <c r="E474" s="182" t="s">
        <v>534</v>
      </c>
      <c r="F474" s="338">
        <v>0.13660525204743673</v>
      </c>
      <c r="G474" s="173">
        <v>1.4974227604195123E-3</v>
      </c>
      <c r="H474" s="339">
        <v>0.19841980169079423</v>
      </c>
      <c r="I474" s="340">
        <v>0.75639008897587268</v>
      </c>
    </row>
    <row r="475" spans="1:9" ht="13.5" x14ac:dyDescent="0.2">
      <c r="A475" s="411"/>
      <c r="B475" s="408"/>
      <c r="C475" s="408"/>
      <c r="D475" s="170" t="s">
        <v>327</v>
      </c>
      <c r="E475" s="182" t="s">
        <v>536</v>
      </c>
      <c r="F475" s="338">
        <v>0.13660525204743673</v>
      </c>
      <c r="G475" s="173">
        <v>2.8400350671460545E-2</v>
      </c>
      <c r="H475" s="339">
        <v>3.5595427024127456E-2</v>
      </c>
      <c r="I475" s="340">
        <v>0.59356571430920591</v>
      </c>
    </row>
    <row r="476" spans="1:9" ht="13.5" x14ac:dyDescent="0.2">
      <c r="A476" s="411"/>
      <c r="B476" s="408"/>
      <c r="C476" s="420"/>
      <c r="D476" s="176" t="s">
        <v>329</v>
      </c>
      <c r="E476" s="183" t="s">
        <v>537</v>
      </c>
      <c r="F476" s="334">
        <v>0.13660525204743673</v>
      </c>
      <c r="G476" s="179">
        <v>4.0959736057411121E-2</v>
      </c>
      <c r="H476" s="335">
        <v>1.2799126857460786E-2</v>
      </c>
      <c r="I476" s="336">
        <v>0.57076941414253923</v>
      </c>
    </row>
    <row r="477" spans="1:9" x14ac:dyDescent="0.2">
      <c r="A477" s="411"/>
      <c r="B477" s="408"/>
      <c r="C477" s="421" t="s">
        <v>329</v>
      </c>
      <c r="D477" s="170" t="s">
        <v>256</v>
      </c>
      <c r="E477" s="337">
        <v>-9.1509193166666725E-2</v>
      </c>
      <c r="F477" s="338">
        <v>0.13660525204743673</v>
      </c>
      <c r="G477" s="173">
        <v>0.50805774347688137</v>
      </c>
      <c r="H477" s="339">
        <v>-0.37049433680920596</v>
      </c>
      <c r="I477" s="340">
        <v>0.18747595047587248</v>
      </c>
    </row>
    <row r="478" spans="1:9" x14ac:dyDescent="0.2">
      <c r="A478" s="411"/>
      <c r="B478" s="408"/>
      <c r="C478" s="408"/>
      <c r="D478" s="170" t="s">
        <v>257</v>
      </c>
      <c r="E478" s="337">
        <v>0.14709551600000004</v>
      </c>
      <c r="F478" s="338">
        <v>0.13660525204743673</v>
      </c>
      <c r="G478" s="173">
        <v>0.29015619577997226</v>
      </c>
      <c r="H478" s="339">
        <v>-0.13188962764253917</v>
      </c>
      <c r="I478" s="340">
        <v>0.42608065964253927</v>
      </c>
    </row>
    <row r="479" spans="1:9" x14ac:dyDescent="0.2">
      <c r="A479" s="411"/>
      <c r="B479" s="408"/>
      <c r="C479" s="408"/>
      <c r="D479" s="170" t="s">
        <v>306</v>
      </c>
      <c r="E479" s="337">
        <v>0.18562067483333344</v>
      </c>
      <c r="F479" s="338">
        <v>0.13660525204743673</v>
      </c>
      <c r="G479" s="173">
        <v>0.18433592361468318</v>
      </c>
      <c r="H479" s="339">
        <v>-9.3364468809205764E-2</v>
      </c>
      <c r="I479" s="340">
        <v>0.46460581847587268</v>
      </c>
    </row>
    <row r="480" spans="1:9" x14ac:dyDescent="0.2">
      <c r="A480" s="411"/>
      <c r="B480" s="408"/>
      <c r="C480" s="408"/>
      <c r="D480" s="170" t="s">
        <v>327</v>
      </c>
      <c r="E480" s="337">
        <v>2.2796300166666672E-2</v>
      </c>
      <c r="F480" s="338">
        <v>0.13660525204743673</v>
      </c>
      <c r="G480" s="173">
        <v>0.86858641790100388</v>
      </c>
      <c r="H480" s="339">
        <v>-0.25618884347587256</v>
      </c>
      <c r="I480" s="340">
        <v>0.30178144380920591</v>
      </c>
    </row>
    <row r="481" spans="1:9" ht="13.5" x14ac:dyDescent="0.2">
      <c r="A481" s="405"/>
      <c r="B481" s="420"/>
      <c r="C481" s="420"/>
      <c r="D481" s="176" t="s">
        <v>328</v>
      </c>
      <c r="E481" s="183" t="s">
        <v>538</v>
      </c>
      <c r="F481" s="334">
        <v>0.13660525204743673</v>
      </c>
      <c r="G481" s="179">
        <v>4.0959736057411121E-2</v>
      </c>
      <c r="H481" s="335">
        <v>-0.57076941414253923</v>
      </c>
      <c r="I481" s="336">
        <v>-1.2799126857460786E-2</v>
      </c>
    </row>
    <row r="482" spans="1:9" x14ac:dyDescent="0.2">
      <c r="A482" s="405" t="s">
        <v>520</v>
      </c>
      <c r="B482" s="420" t="s">
        <v>305</v>
      </c>
      <c r="C482" s="421" t="s">
        <v>256</v>
      </c>
      <c r="D482" s="170" t="s">
        <v>257</v>
      </c>
      <c r="E482" s="171">
        <v>2.2035204498333325</v>
      </c>
      <c r="F482" s="172">
        <v>1.0622693005053334</v>
      </c>
      <c r="G482" s="173">
        <v>0.32711524027029448</v>
      </c>
      <c r="H482" s="174">
        <v>-1.0274717498239325</v>
      </c>
      <c r="I482" s="175">
        <v>5.434512649490598</v>
      </c>
    </row>
    <row r="483" spans="1:9" x14ac:dyDescent="0.2">
      <c r="A483" s="411"/>
      <c r="B483" s="408"/>
      <c r="C483" s="408"/>
      <c r="D483" s="170" t="s">
        <v>306</v>
      </c>
      <c r="E483" s="171">
        <v>2.4030623476666655</v>
      </c>
      <c r="F483" s="172">
        <v>1.0622693005053334</v>
      </c>
      <c r="G483" s="173">
        <v>0.24071772305128381</v>
      </c>
      <c r="H483" s="339">
        <v>-0.82792985199059954</v>
      </c>
      <c r="I483" s="175">
        <v>5.634054547323931</v>
      </c>
    </row>
    <row r="484" spans="1:9" x14ac:dyDescent="0.2">
      <c r="A484" s="411"/>
      <c r="B484" s="408"/>
      <c r="C484" s="408"/>
      <c r="D484" s="170" t="s">
        <v>327</v>
      </c>
      <c r="E484" s="171">
        <v>1.4729591716666661</v>
      </c>
      <c r="F484" s="172">
        <v>1.0622693005053334</v>
      </c>
      <c r="G484" s="173">
        <v>0.73443526464930231</v>
      </c>
      <c r="H484" s="174">
        <v>-1.7580330279905989</v>
      </c>
      <c r="I484" s="175">
        <v>4.7039513713239316</v>
      </c>
    </row>
    <row r="485" spans="1:9" x14ac:dyDescent="0.2">
      <c r="A485" s="411"/>
      <c r="B485" s="408"/>
      <c r="C485" s="408"/>
      <c r="D485" s="170" t="s">
        <v>328</v>
      </c>
      <c r="E485" s="171">
        <v>-1.4760931450000019</v>
      </c>
      <c r="F485" s="172">
        <v>1.0622693005053334</v>
      </c>
      <c r="G485" s="173">
        <v>0.73273268083965881</v>
      </c>
      <c r="H485" s="174">
        <v>-4.7070853446572674</v>
      </c>
      <c r="I485" s="175">
        <v>1.7548990546572631</v>
      </c>
    </row>
    <row r="486" spans="1:9" x14ac:dyDescent="0.2">
      <c r="A486" s="411"/>
      <c r="B486" s="408"/>
      <c r="C486" s="420"/>
      <c r="D486" s="176" t="s">
        <v>329</v>
      </c>
      <c r="E486" s="333">
        <v>0.80392573950000035</v>
      </c>
      <c r="F486" s="178">
        <v>1.0622693005053334</v>
      </c>
      <c r="G486" s="179">
        <v>0.97262344127377542</v>
      </c>
      <c r="H486" s="180">
        <v>-2.4270664601572647</v>
      </c>
      <c r="I486" s="181">
        <v>4.0349179391572658</v>
      </c>
    </row>
    <row r="487" spans="1:9" x14ac:dyDescent="0.2">
      <c r="A487" s="411"/>
      <c r="B487" s="408"/>
      <c r="C487" s="421" t="s">
        <v>257</v>
      </c>
      <c r="D487" s="170" t="s">
        <v>256</v>
      </c>
      <c r="E487" s="171">
        <v>-2.2035204498333325</v>
      </c>
      <c r="F487" s="172">
        <v>1.0622693005053334</v>
      </c>
      <c r="G487" s="173">
        <v>0.32711524027029448</v>
      </c>
      <c r="H487" s="174">
        <v>-5.434512649490598</v>
      </c>
      <c r="I487" s="175">
        <v>1.0274717498239325</v>
      </c>
    </row>
    <row r="488" spans="1:9" x14ac:dyDescent="0.2">
      <c r="A488" s="411"/>
      <c r="B488" s="408"/>
      <c r="C488" s="408"/>
      <c r="D488" s="170" t="s">
        <v>306</v>
      </c>
      <c r="E488" s="337">
        <v>0.19954189783333298</v>
      </c>
      <c r="F488" s="172">
        <v>1.0622693005053334</v>
      </c>
      <c r="G488" s="173">
        <v>0.99996391705884069</v>
      </c>
      <c r="H488" s="174">
        <v>-3.031450301823932</v>
      </c>
      <c r="I488" s="175">
        <v>3.430534097490598</v>
      </c>
    </row>
    <row r="489" spans="1:9" x14ac:dyDescent="0.2">
      <c r="A489" s="411"/>
      <c r="B489" s="408"/>
      <c r="C489" s="408"/>
      <c r="D489" s="170" t="s">
        <v>327</v>
      </c>
      <c r="E489" s="337">
        <v>-0.73056127816666638</v>
      </c>
      <c r="F489" s="172">
        <v>1.0622693005053334</v>
      </c>
      <c r="G489" s="173">
        <v>0.98197212884597962</v>
      </c>
      <c r="H489" s="174">
        <v>-3.9615534778239314</v>
      </c>
      <c r="I489" s="175">
        <v>2.5004309214905986</v>
      </c>
    </row>
    <row r="490" spans="1:9" ht="13.5" x14ac:dyDescent="0.2">
      <c r="A490" s="411"/>
      <c r="B490" s="408"/>
      <c r="C490" s="408"/>
      <c r="D490" s="170" t="s">
        <v>328</v>
      </c>
      <c r="E490" s="182" t="s">
        <v>539</v>
      </c>
      <c r="F490" s="172">
        <v>1.0622693005053334</v>
      </c>
      <c r="G490" s="173">
        <v>1.8370485782470247E-2</v>
      </c>
      <c r="H490" s="174">
        <v>-6.9106057944905999</v>
      </c>
      <c r="I490" s="340">
        <v>-0.44862139517606936</v>
      </c>
    </row>
    <row r="491" spans="1:9" x14ac:dyDescent="0.2">
      <c r="A491" s="411"/>
      <c r="B491" s="408"/>
      <c r="C491" s="420"/>
      <c r="D491" s="176" t="s">
        <v>329</v>
      </c>
      <c r="E491" s="177">
        <v>-1.3995947103333322</v>
      </c>
      <c r="F491" s="178">
        <v>1.0622693005053334</v>
      </c>
      <c r="G491" s="179">
        <v>0.77319924808451113</v>
      </c>
      <c r="H491" s="180">
        <v>-4.6305869099905976</v>
      </c>
      <c r="I491" s="181">
        <v>1.8313974893239329</v>
      </c>
    </row>
    <row r="492" spans="1:9" x14ac:dyDescent="0.2">
      <c r="A492" s="411"/>
      <c r="B492" s="408"/>
      <c r="C492" s="421" t="s">
        <v>306</v>
      </c>
      <c r="D492" s="170" t="s">
        <v>256</v>
      </c>
      <c r="E492" s="171">
        <v>-2.4030623476666655</v>
      </c>
      <c r="F492" s="172">
        <v>1.0622693005053334</v>
      </c>
      <c r="G492" s="173">
        <v>0.24071772305128381</v>
      </c>
      <c r="H492" s="174">
        <v>-5.634054547323931</v>
      </c>
      <c r="I492" s="340">
        <v>0.82792985199059954</v>
      </c>
    </row>
    <row r="493" spans="1:9" x14ac:dyDescent="0.2">
      <c r="A493" s="411"/>
      <c r="B493" s="408"/>
      <c r="C493" s="408"/>
      <c r="D493" s="170" t="s">
        <v>257</v>
      </c>
      <c r="E493" s="337">
        <v>-0.19954189783333298</v>
      </c>
      <c r="F493" s="172">
        <v>1.0622693005053334</v>
      </c>
      <c r="G493" s="173">
        <v>0.99996391705884069</v>
      </c>
      <c r="H493" s="174">
        <v>-3.430534097490598</v>
      </c>
      <c r="I493" s="175">
        <v>3.031450301823932</v>
      </c>
    </row>
    <row r="494" spans="1:9" x14ac:dyDescent="0.2">
      <c r="A494" s="411"/>
      <c r="B494" s="408"/>
      <c r="C494" s="408"/>
      <c r="D494" s="170" t="s">
        <v>327</v>
      </c>
      <c r="E494" s="337">
        <v>-0.93010317599999937</v>
      </c>
      <c r="F494" s="172">
        <v>1.0622693005053334</v>
      </c>
      <c r="G494" s="173">
        <v>0.94946350572971927</v>
      </c>
      <c r="H494" s="174">
        <v>-4.1610953756572648</v>
      </c>
      <c r="I494" s="175">
        <v>2.3008890236572657</v>
      </c>
    </row>
    <row r="495" spans="1:9" ht="13.5" x14ac:dyDescent="0.2">
      <c r="A495" s="411"/>
      <c r="B495" s="408"/>
      <c r="C495" s="408"/>
      <c r="D495" s="170" t="s">
        <v>328</v>
      </c>
      <c r="E495" s="182" t="s">
        <v>540</v>
      </c>
      <c r="F495" s="172">
        <v>1.0622693005053334</v>
      </c>
      <c r="G495" s="173">
        <v>1.1491877075648804E-2</v>
      </c>
      <c r="H495" s="174">
        <v>-7.1101476923239328</v>
      </c>
      <c r="I495" s="340">
        <v>-0.64816329300940234</v>
      </c>
    </row>
    <row r="496" spans="1:9" x14ac:dyDescent="0.2">
      <c r="A496" s="411"/>
      <c r="B496" s="408"/>
      <c r="C496" s="420"/>
      <c r="D496" s="176" t="s">
        <v>329</v>
      </c>
      <c r="E496" s="177">
        <v>-1.5991366081666651</v>
      </c>
      <c r="F496" s="178">
        <v>1.0622693005053334</v>
      </c>
      <c r="G496" s="179">
        <v>0.66355670338672412</v>
      </c>
      <c r="H496" s="180">
        <v>-4.8301288078239306</v>
      </c>
      <c r="I496" s="181">
        <v>1.6318555914905999</v>
      </c>
    </row>
    <row r="497" spans="1:9" x14ac:dyDescent="0.2">
      <c r="A497" s="411"/>
      <c r="B497" s="408"/>
      <c r="C497" s="421" t="s">
        <v>327</v>
      </c>
      <c r="D497" s="170" t="s">
        <v>256</v>
      </c>
      <c r="E497" s="171">
        <v>-1.4729591716666661</v>
      </c>
      <c r="F497" s="172">
        <v>1.0622693005053334</v>
      </c>
      <c r="G497" s="173">
        <v>0.73443526464930231</v>
      </c>
      <c r="H497" s="174">
        <v>-4.7039513713239316</v>
      </c>
      <c r="I497" s="175">
        <v>1.7580330279905989</v>
      </c>
    </row>
    <row r="498" spans="1:9" x14ac:dyDescent="0.2">
      <c r="A498" s="411"/>
      <c r="B498" s="408"/>
      <c r="C498" s="408"/>
      <c r="D498" s="170" t="s">
        <v>257</v>
      </c>
      <c r="E498" s="337">
        <v>0.73056127816666638</v>
      </c>
      <c r="F498" s="172">
        <v>1.0622693005053334</v>
      </c>
      <c r="G498" s="173">
        <v>0.98197212884597962</v>
      </c>
      <c r="H498" s="174">
        <v>-2.5004309214905986</v>
      </c>
      <c r="I498" s="175">
        <v>3.9615534778239314</v>
      </c>
    </row>
    <row r="499" spans="1:9" x14ac:dyDescent="0.2">
      <c r="A499" s="411"/>
      <c r="B499" s="408"/>
      <c r="C499" s="408"/>
      <c r="D499" s="170" t="s">
        <v>306</v>
      </c>
      <c r="E499" s="337">
        <v>0.93010317599999937</v>
      </c>
      <c r="F499" s="172">
        <v>1.0622693005053334</v>
      </c>
      <c r="G499" s="173">
        <v>0.94946350572971927</v>
      </c>
      <c r="H499" s="174">
        <v>-2.3008890236572657</v>
      </c>
      <c r="I499" s="175">
        <v>4.1610953756572648</v>
      </c>
    </row>
    <row r="500" spans="1:9" x14ac:dyDescent="0.2">
      <c r="A500" s="411"/>
      <c r="B500" s="408"/>
      <c r="C500" s="408"/>
      <c r="D500" s="170" t="s">
        <v>328</v>
      </c>
      <c r="E500" s="171">
        <v>-2.949052316666668</v>
      </c>
      <c r="F500" s="172">
        <v>1.0622693005053334</v>
      </c>
      <c r="G500" s="173">
        <v>8.9473376196179788E-2</v>
      </c>
      <c r="H500" s="174">
        <v>-6.1800445163239335</v>
      </c>
      <c r="I500" s="340">
        <v>0.28193988299059702</v>
      </c>
    </row>
    <row r="501" spans="1:9" x14ac:dyDescent="0.2">
      <c r="A501" s="411"/>
      <c r="B501" s="408"/>
      <c r="C501" s="420"/>
      <c r="D501" s="176" t="s">
        <v>329</v>
      </c>
      <c r="E501" s="333">
        <v>-0.66903343216666578</v>
      </c>
      <c r="F501" s="178">
        <v>1.0622693005053334</v>
      </c>
      <c r="G501" s="179">
        <v>0.98783032811915472</v>
      </c>
      <c r="H501" s="180">
        <v>-3.9000256318239308</v>
      </c>
      <c r="I501" s="181">
        <v>2.5619587674905993</v>
      </c>
    </row>
    <row r="502" spans="1:9" x14ac:dyDescent="0.2">
      <c r="A502" s="411"/>
      <c r="B502" s="408"/>
      <c r="C502" s="421" t="s">
        <v>328</v>
      </c>
      <c r="D502" s="170" t="s">
        <v>256</v>
      </c>
      <c r="E502" s="171">
        <v>1.4760931450000019</v>
      </c>
      <c r="F502" s="172">
        <v>1.0622693005053334</v>
      </c>
      <c r="G502" s="173">
        <v>0.73273268083965881</v>
      </c>
      <c r="H502" s="174">
        <v>-1.7548990546572631</v>
      </c>
      <c r="I502" s="175">
        <v>4.7070853446572674</v>
      </c>
    </row>
    <row r="503" spans="1:9" ht="13.5" x14ac:dyDescent="0.2">
      <c r="A503" s="411"/>
      <c r="B503" s="408"/>
      <c r="C503" s="408"/>
      <c r="D503" s="170" t="s">
        <v>257</v>
      </c>
      <c r="E503" s="182" t="s">
        <v>541</v>
      </c>
      <c r="F503" s="172">
        <v>1.0622693005053334</v>
      </c>
      <c r="G503" s="173">
        <v>1.8370485782470247E-2</v>
      </c>
      <c r="H503" s="339">
        <v>0.44862139517606936</v>
      </c>
      <c r="I503" s="175">
        <v>6.9106057944905999</v>
      </c>
    </row>
    <row r="504" spans="1:9" ht="13.5" x14ac:dyDescent="0.2">
      <c r="A504" s="411"/>
      <c r="B504" s="408"/>
      <c r="C504" s="408"/>
      <c r="D504" s="170" t="s">
        <v>306</v>
      </c>
      <c r="E504" s="182" t="s">
        <v>542</v>
      </c>
      <c r="F504" s="172">
        <v>1.0622693005053334</v>
      </c>
      <c r="G504" s="173">
        <v>1.1491877075648804E-2</v>
      </c>
      <c r="H504" s="339">
        <v>0.64816329300940234</v>
      </c>
      <c r="I504" s="175">
        <v>7.1101476923239328</v>
      </c>
    </row>
    <row r="505" spans="1:9" x14ac:dyDescent="0.2">
      <c r="A505" s="411"/>
      <c r="B505" s="408"/>
      <c r="C505" s="408"/>
      <c r="D505" s="170" t="s">
        <v>327</v>
      </c>
      <c r="E505" s="171">
        <v>2.949052316666668</v>
      </c>
      <c r="F505" s="172">
        <v>1.0622693005053334</v>
      </c>
      <c r="G505" s="173">
        <v>8.9473376196179788E-2</v>
      </c>
      <c r="H505" s="339">
        <v>-0.28193988299059702</v>
      </c>
      <c r="I505" s="175">
        <v>6.1800445163239335</v>
      </c>
    </row>
    <row r="506" spans="1:9" x14ac:dyDescent="0.2">
      <c r="A506" s="411"/>
      <c r="B506" s="408"/>
      <c r="C506" s="420"/>
      <c r="D506" s="176" t="s">
        <v>329</v>
      </c>
      <c r="E506" s="177">
        <v>2.2800188845000022</v>
      </c>
      <c r="F506" s="178">
        <v>1.0622693005053334</v>
      </c>
      <c r="G506" s="179">
        <v>0.29196641108199306</v>
      </c>
      <c r="H506" s="335">
        <v>-0.9509733151572628</v>
      </c>
      <c r="I506" s="181">
        <v>5.5110110841572677</v>
      </c>
    </row>
    <row r="507" spans="1:9" x14ac:dyDescent="0.2">
      <c r="A507" s="411"/>
      <c r="B507" s="408"/>
      <c r="C507" s="421" t="s">
        <v>329</v>
      </c>
      <c r="D507" s="170" t="s">
        <v>256</v>
      </c>
      <c r="E507" s="337">
        <v>-0.80392573950000035</v>
      </c>
      <c r="F507" s="172">
        <v>1.0622693005053334</v>
      </c>
      <c r="G507" s="173">
        <v>0.97262344127377542</v>
      </c>
      <c r="H507" s="174">
        <v>-4.0349179391572658</v>
      </c>
      <c r="I507" s="175">
        <v>2.4270664601572647</v>
      </c>
    </row>
    <row r="508" spans="1:9" x14ac:dyDescent="0.2">
      <c r="A508" s="411"/>
      <c r="B508" s="408"/>
      <c r="C508" s="408"/>
      <c r="D508" s="170" t="s">
        <v>257</v>
      </c>
      <c r="E508" s="171">
        <v>1.3995947103333322</v>
      </c>
      <c r="F508" s="172">
        <v>1.0622693005053334</v>
      </c>
      <c r="G508" s="173">
        <v>0.77319924808451113</v>
      </c>
      <c r="H508" s="174">
        <v>-1.8313974893239329</v>
      </c>
      <c r="I508" s="175">
        <v>4.6305869099905976</v>
      </c>
    </row>
    <row r="509" spans="1:9" x14ac:dyDescent="0.2">
      <c r="A509" s="411"/>
      <c r="B509" s="408"/>
      <c r="C509" s="408"/>
      <c r="D509" s="170" t="s">
        <v>306</v>
      </c>
      <c r="E509" s="171">
        <v>1.5991366081666651</v>
      </c>
      <c r="F509" s="172">
        <v>1.0622693005053334</v>
      </c>
      <c r="G509" s="173">
        <v>0.66355670338672412</v>
      </c>
      <c r="H509" s="174">
        <v>-1.6318555914905999</v>
      </c>
      <c r="I509" s="175">
        <v>4.8301288078239306</v>
      </c>
    </row>
    <row r="510" spans="1:9" x14ac:dyDescent="0.2">
      <c r="A510" s="411"/>
      <c r="B510" s="408"/>
      <c r="C510" s="408"/>
      <c r="D510" s="170" t="s">
        <v>327</v>
      </c>
      <c r="E510" s="337">
        <v>0.66903343216666578</v>
      </c>
      <c r="F510" s="172">
        <v>1.0622693005053334</v>
      </c>
      <c r="G510" s="173">
        <v>0.98783032811915472</v>
      </c>
      <c r="H510" s="174">
        <v>-2.5619587674905993</v>
      </c>
      <c r="I510" s="175">
        <v>3.9000256318239308</v>
      </c>
    </row>
    <row r="511" spans="1:9" x14ac:dyDescent="0.2">
      <c r="A511" s="411"/>
      <c r="B511" s="420"/>
      <c r="C511" s="420"/>
      <c r="D511" s="176" t="s">
        <v>328</v>
      </c>
      <c r="E511" s="177">
        <v>-2.2800188845000022</v>
      </c>
      <c r="F511" s="178">
        <v>1.0622693005053334</v>
      </c>
      <c r="G511" s="179">
        <v>0.29196641108199306</v>
      </c>
      <c r="H511" s="180">
        <v>-5.5110110841572677</v>
      </c>
      <c r="I511" s="336">
        <v>0.9509733151572628</v>
      </c>
    </row>
    <row r="512" spans="1:9" ht="13.5" x14ac:dyDescent="0.2">
      <c r="A512" s="411"/>
      <c r="B512" s="420" t="s">
        <v>307</v>
      </c>
      <c r="C512" s="421" t="s">
        <v>256</v>
      </c>
      <c r="D512" s="170" t="s">
        <v>257</v>
      </c>
      <c r="E512" s="182" t="s">
        <v>543</v>
      </c>
      <c r="F512" s="172">
        <v>1.0622693005053334</v>
      </c>
      <c r="G512" s="173">
        <v>4.6723826993701013E-2</v>
      </c>
      <c r="H512" s="339">
        <v>3.4077116237133498E-2</v>
      </c>
      <c r="I512" s="175">
        <v>4.3729637834295314</v>
      </c>
    </row>
    <row r="513" spans="1:9" ht="13.5" x14ac:dyDescent="0.2">
      <c r="A513" s="411"/>
      <c r="B513" s="408"/>
      <c r="C513" s="408"/>
      <c r="D513" s="170" t="s">
        <v>306</v>
      </c>
      <c r="E513" s="182" t="s">
        <v>544</v>
      </c>
      <c r="F513" s="172">
        <v>1.0622693005053334</v>
      </c>
      <c r="G513" s="173">
        <v>3.1088957157234615E-2</v>
      </c>
      <c r="H513" s="339">
        <v>0.23361901407046648</v>
      </c>
      <c r="I513" s="175">
        <v>4.5725056812628644</v>
      </c>
    </row>
    <row r="514" spans="1:9" x14ac:dyDescent="0.2">
      <c r="A514" s="411"/>
      <c r="B514" s="408"/>
      <c r="C514" s="408"/>
      <c r="D514" s="170" t="s">
        <v>327</v>
      </c>
      <c r="E514" s="171">
        <v>1.4729591716666661</v>
      </c>
      <c r="F514" s="172">
        <v>1.0622693005053334</v>
      </c>
      <c r="G514" s="173">
        <v>0.1757776719452887</v>
      </c>
      <c r="H514" s="339">
        <v>-0.69648416192953289</v>
      </c>
      <c r="I514" s="175">
        <v>3.642402505262865</v>
      </c>
    </row>
    <row r="515" spans="1:9" x14ac:dyDescent="0.2">
      <c r="A515" s="411"/>
      <c r="B515" s="408"/>
      <c r="C515" s="408"/>
      <c r="D515" s="170" t="s">
        <v>328</v>
      </c>
      <c r="E515" s="171">
        <v>-1.4760931450000019</v>
      </c>
      <c r="F515" s="172">
        <v>1.0622693005053334</v>
      </c>
      <c r="G515" s="173">
        <v>0.17488815509316202</v>
      </c>
      <c r="H515" s="174">
        <v>-3.6455364785962008</v>
      </c>
      <c r="I515" s="340">
        <v>0.69335018859619713</v>
      </c>
    </row>
    <row r="516" spans="1:9" x14ac:dyDescent="0.2">
      <c r="A516" s="411"/>
      <c r="B516" s="408"/>
      <c r="C516" s="420"/>
      <c r="D516" s="176" t="s">
        <v>329</v>
      </c>
      <c r="E516" s="333">
        <v>0.80392573950000035</v>
      </c>
      <c r="F516" s="178">
        <v>1.0622693005053334</v>
      </c>
      <c r="G516" s="179">
        <v>0.45507237620111962</v>
      </c>
      <c r="H516" s="180">
        <v>-1.3655175940961986</v>
      </c>
      <c r="I516" s="181">
        <v>2.9733690730961992</v>
      </c>
    </row>
    <row r="517" spans="1:9" ht="13.5" x14ac:dyDescent="0.2">
      <c r="A517" s="411"/>
      <c r="B517" s="408"/>
      <c r="C517" s="421" t="s">
        <v>257</v>
      </c>
      <c r="D517" s="170" t="s">
        <v>256</v>
      </c>
      <c r="E517" s="182" t="s">
        <v>545</v>
      </c>
      <c r="F517" s="172">
        <v>1.0622693005053334</v>
      </c>
      <c r="G517" s="173">
        <v>4.6723826993701013E-2</v>
      </c>
      <c r="H517" s="174">
        <v>-4.3729637834295314</v>
      </c>
      <c r="I517" s="340">
        <v>-3.4077116237133498E-2</v>
      </c>
    </row>
    <row r="518" spans="1:9" x14ac:dyDescent="0.2">
      <c r="A518" s="411"/>
      <c r="B518" s="408"/>
      <c r="C518" s="408"/>
      <c r="D518" s="170" t="s">
        <v>306</v>
      </c>
      <c r="E518" s="337">
        <v>0.19954189783333298</v>
      </c>
      <c r="F518" s="172">
        <v>1.0622693005053334</v>
      </c>
      <c r="G518" s="173">
        <v>0.85226302260427</v>
      </c>
      <c r="H518" s="174">
        <v>-1.9699014357628659</v>
      </c>
      <c r="I518" s="175">
        <v>2.3689852314295319</v>
      </c>
    </row>
    <row r="519" spans="1:9" x14ac:dyDescent="0.2">
      <c r="A519" s="411"/>
      <c r="B519" s="408"/>
      <c r="C519" s="408"/>
      <c r="D519" s="170" t="s">
        <v>327</v>
      </c>
      <c r="E519" s="337">
        <v>-0.73056127816666638</v>
      </c>
      <c r="F519" s="172">
        <v>1.0622693005053334</v>
      </c>
      <c r="G519" s="173">
        <v>0.49690210560998227</v>
      </c>
      <c r="H519" s="174">
        <v>-2.9000046117628653</v>
      </c>
      <c r="I519" s="175">
        <v>1.4388820554295325</v>
      </c>
    </row>
    <row r="520" spans="1:9" ht="13.5" x14ac:dyDescent="0.2">
      <c r="A520" s="411"/>
      <c r="B520" s="408"/>
      <c r="C520" s="408"/>
      <c r="D520" s="170" t="s">
        <v>328</v>
      </c>
      <c r="E520" s="182" t="s">
        <v>539</v>
      </c>
      <c r="F520" s="172">
        <v>1.0622693005053334</v>
      </c>
      <c r="G520" s="173">
        <v>1.6250339255784178E-3</v>
      </c>
      <c r="H520" s="174">
        <v>-5.8490569284295333</v>
      </c>
      <c r="I520" s="175">
        <v>-1.5101702612371355</v>
      </c>
    </row>
    <row r="521" spans="1:9" x14ac:dyDescent="0.2">
      <c r="A521" s="411"/>
      <c r="B521" s="408"/>
      <c r="C521" s="420"/>
      <c r="D521" s="176" t="s">
        <v>329</v>
      </c>
      <c r="E521" s="177">
        <v>-1.3995947103333322</v>
      </c>
      <c r="F521" s="178">
        <v>1.0622693005053334</v>
      </c>
      <c r="G521" s="179">
        <v>0.19762784903206621</v>
      </c>
      <c r="H521" s="180">
        <v>-3.5690380439295311</v>
      </c>
      <c r="I521" s="336">
        <v>0.76984862326286685</v>
      </c>
    </row>
    <row r="522" spans="1:9" ht="13.5" x14ac:dyDescent="0.2">
      <c r="A522" s="411"/>
      <c r="B522" s="408"/>
      <c r="C522" s="421" t="s">
        <v>306</v>
      </c>
      <c r="D522" s="170" t="s">
        <v>256</v>
      </c>
      <c r="E522" s="182" t="s">
        <v>546</v>
      </c>
      <c r="F522" s="172">
        <v>1.0622693005053334</v>
      </c>
      <c r="G522" s="173">
        <v>3.1088957157234615E-2</v>
      </c>
      <c r="H522" s="174">
        <v>-4.5725056812628644</v>
      </c>
      <c r="I522" s="340">
        <v>-0.23361901407046648</v>
      </c>
    </row>
    <row r="523" spans="1:9" x14ac:dyDescent="0.2">
      <c r="A523" s="411"/>
      <c r="B523" s="408"/>
      <c r="C523" s="408"/>
      <c r="D523" s="170" t="s">
        <v>257</v>
      </c>
      <c r="E523" s="337">
        <v>-0.19954189783333298</v>
      </c>
      <c r="F523" s="172">
        <v>1.0622693005053334</v>
      </c>
      <c r="G523" s="173">
        <v>0.85226302260427</v>
      </c>
      <c r="H523" s="174">
        <v>-2.3689852314295319</v>
      </c>
      <c r="I523" s="175">
        <v>1.9699014357628659</v>
      </c>
    </row>
    <row r="524" spans="1:9" x14ac:dyDescent="0.2">
      <c r="A524" s="411"/>
      <c r="B524" s="408"/>
      <c r="C524" s="408"/>
      <c r="D524" s="170" t="s">
        <v>327</v>
      </c>
      <c r="E524" s="337">
        <v>-0.93010317599999937</v>
      </c>
      <c r="F524" s="172">
        <v>1.0622693005053334</v>
      </c>
      <c r="G524" s="173">
        <v>0.38821448027965566</v>
      </c>
      <c r="H524" s="174">
        <v>-3.0995465095961983</v>
      </c>
      <c r="I524" s="175">
        <v>1.2393401575961995</v>
      </c>
    </row>
    <row r="525" spans="1:9" ht="13.5" x14ac:dyDescent="0.2">
      <c r="A525" s="411"/>
      <c r="B525" s="408"/>
      <c r="C525" s="408"/>
      <c r="D525" s="170" t="s">
        <v>328</v>
      </c>
      <c r="E525" s="182" t="s">
        <v>540</v>
      </c>
      <c r="F525" s="172">
        <v>1.0622693005053334</v>
      </c>
      <c r="G525" s="173">
        <v>9.8452338378157483E-4</v>
      </c>
      <c r="H525" s="174">
        <v>-6.0485988262628663</v>
      </c>
      <c r="I525" s="175">
        <v>-1.7097121590704685</v>
      </c>
    </row>
    <row r="526" spans="1:9" x14ac:dyDescent="0.2">
      <c r="A526" s="411"/>
      <c r="B526" s="408"/>
      <c r="C526" s="420"/>
      <c r="D526" s="176" t="s">
        <v>329</v>
      </c>
      <c r="E526" s="177">
        <v>-1.5991366081666651</v>
      </c>
      <c r="F526" s="178">
        <v>1.0622693005053334</v>
      </c>
      <c r="G526" s="179">
        <v>0.14267942403336173</v>
      </c>
      <c r="H526" s="180">
        <v>-3.768579941762864</v>
      </c>
      <c r="I526" s="336">
        <v>0.57030672542953387</v>
      </c>
    </row>
    <row r="527" spans="1:9" x14ac:dyDescent="0.2">
      <c r="A527" s="411"/>
      <c r="B527" s="408"/>
      <c r="C527" s="421" t="s">
        <v>327</v>
      </c>
      <c r="D527" s="170" t="s">
        <v>256</v>
      </c>
      <c r="E527" s="171">
        <v>-1.4729591716666661</v>
      </c>
      <c r="F527" s="172">
        <v>1.0622693005053334</v>
      </c>
      <c r="G527" s="173">
        <v>0.1757776719452887</v>
      </c>
      <c r="H527" s="174">
        <v>-3.642402505262865</v>
      </c>
      <c r="I527" s="340">
        <v>0.69648416192953289</v>
      </c>
    </row>
    <row r="528" spans="1:9" x14ac:dyDescent="0.2">
      <c r="A528" s="411"/>
      <c r="B528" s="408"/>
      <c r="C528" s="408"/>
      <c r="D528" s="170" t="s">
        <v>257</v>
      </c>
      <c r="E528" s="337">
        <v>0.73056127816666638</v>
      </c>
      <c r="F528" s="172">
        <v>1.0622693005053334</v>
      </c>
      <c r="G528" s="173">
        <v>0.49690210560998227</v>
      </c>
      <c r="H528" s="174">
        <v>-1.4388820554295325</v>
      </c>
      <c r="I528" s="175">
        <v>2.9000046117628653</v>
      </c>
    </row>
    <row r="529" spans="1:9" x14ac:dyDescent="0.2">
      <c r="A529" s="411"/>
      <c r="B529" s="408"/>
      <c r="C529" s="408"/>
      <c r="D529" s="170" t="s">
        <v>306</v>
      </c>
      <c r="E529" s="337">
        <v>0.93010317599999937</v>
      </c>
      <c r="F529" s="172">
        <v>1.0622693005053334</v>
      </c>
      <c r="G529" s="173">
        <v>0.38821448027965566</v>
      </c>
      <c r="H529" s="174">
        <v>-1.2393401575961995</v>
      </c>
      <c r="I529" s="175">
        <v>3.0995465095961983</v>
      </c>
    </row>
    <row r="530" spans="1:9" ht="13.5" x14ac:dyDescent="0.2">
      <c r="A530" s="411"/>
      <c r="B530" s="408"/>
      <c r="C530" s="408"/>
      <c r="D530" s="170" t="s">
        <v>328</v>
      </c>
      <c r="E530" s="182" t="s">
        <v>547</v>
      </c>
      <c r="F530" s="172">
        <v>1.0622693005053334</v>
      </c>
      <c r="G530" s="173">
        <v>9.3831050255547156E-3</v>
      </c>
      <c r="H530" s="174">
        <v>-5.1184956502628669</v>
      </c>
      <c r="I530" s="340">
        <v>-0.779608983070469</v>
      </c>
    </row>
    <row r="531" spans="1:9" x14ac:dyDescent="0.2">
      <c r="A531" s="411"/>
      <c r="B531" s="408"/>
      <c r="C531" s="420"/>
      <c r="D531" s="176" t="s">
        <v>329</v>
      </c>
      <c r="E531" s="333">
        <v>-0.66903343216666578</v>
      </c>
      <c r="F531" s="178">
        <v>1.0622693005053334</v>
      </c>
      <c r="G531" s="179">
        <v>0.53358330438400492</v>
      </c>
      <c r="H531" s="180">
        <v>-2.8384767657628647</v>
      </c>
      <c r="I531" s="181">
        <v>1.5004099014295331</v>
      </c>
    </row>
    <row r="532" spans="1:9" x14ac:dyDescent="0.2">
      <c r="A532" s="411"/>
      <c r="B532" s="408"/>
      <c r="C532" s="421" t="s">
        <v>328</v>
      </c>
      <c r="D532" s="170" t="s">
        <v>256</v>
      </c>
      <c r="E532" s="171">
        <v>1.4760931450000019</v>
      </c>
      <c r="F532" s="172">
        <v>1.0622693005053334</v>
      </c>
      <c r="G532" s="173">
        <v>0.17488815509316202</v>
      </c>
      <c r="H532" s="339">
        <v>-0.69335018859619713</v>
      </c>
      <c r="I532" s="175">
        <v>3.6455364785962008</v>
      </c>
    </row>
    <row r="533" spans="1:9" ht="13.5" x14ac:dyDescent="0.2">
      <c r="A533" s="411"/>
      <c r="B533" s="408"/>
      <c r="C533" s="408"/>
      <c r="D533" s="170" t="s">
        <v>257</v>
      </c>
      <c r="E533" s="182" t="s">
        <v>541</v>
      </c>
      <c r="F533" s="172">
        <v>1.0622693005053334</v>
      </c>
      <c r="G533" s="173">
        <v>1.6250339255784178E-3</v>
      </c>
      <c r="H533" s="174">
        <v>1.5101702612371355</v>
      </c>
      <c r="I533" s="175">
        <v>5.8490569284295333</v>
      </c>
    </row>
    <row r="534" spans="1:9" ht="13.5" x14ac:dyDescent="0.2">
      <c r="A534" s="411"/>
      <c r="B534" s="408"/>
      <c r="C534" s="408"/>
      <c r="D534" s="170" t="s">
        <v>306</v>
      </c>
      <c r="E534" s="182" t="s">
        <v>542</v>
      </c>
      <c r="F534" s="172">
        <v>1.0622693005053334</v>
      </c>
      <c r="G534" s="173">
        <v>9.8452338378157483E-4</v>
      </c>
      <c r="H534" s="174">
        <v>1.7097121590704685</v>
      </c>
      <c r="I534" s="175">
        <v>6.0485988262628663</v>
      </c>
    </row>
    <row r="535" spans="1:9" ht="13.5" x14ac:dyDescent="0.2">
      <c r="A535" s="411"/>
      <c r="B535" s="408"/>
      <c r="C535" s="408"/>
      <c r="D535" s="170" t="s">
        <v>327</v>
      </c>
      <c r="E535" s="182" t="s">
        <v>548</v>
      </c>
      <c r="F535" s="172">
        <v>1.0622693005053334</v>
      </c>
      <c r="G535" s="173">
        <v>9.3831050255547156E-3</v>
      </c>
      <c r="H535" s="339">
        <v>0.779608983070469</v>
      </c>
      <c r="I535" s="175">
        <v>5.1184956502628669</v>
      </c>
    </row>
    <row r="536" spans="1:9" ht="13.5" x14ac:dyDescent="0.2">
      <c r="A536" s="411"/>
      <c r="B536" s="408"/>
      <c r="C536" s="420"/>
      <c r="D536" s="176" t="s">
        <v>329</v>
      </c>
      <c r="E536" s="183" t="s">
        <v>549</v>
      </c>
      <c r="F536" s="178">
        <v>1.0622693005053334</v>
      </c>
      <c r="G536" s="179">
        <v>4.0051840008376062E-2</v>
      </c>
      <c r="H536" s="335">
        <v>0.11057555090380322</v>
      </c>
      <c r="I536" s="181">
        <v>4.4494622180962011</v>
      </c>
    </row>
    <row r="537" spans="1:9" x14ac:dyDescent="0.2">
      <c r="A537" s="411"/>
      <c r="B537" s="408"/>
      <c r="C537" s="421" t="s">
        <v>329</v>
      </c>
      <c r="D537" s="170" t="s">
        <v>256</v>
      </c>
      <c r="E537" s="337">
        <v>-0.80392573950000035</v>
      </c>
      <c r="F537" s="172">
        <v>1.0622693005053334</v>
      </c>
      <c r="G537" s="173">
        <v>0.45507237620111962</v>
      </c>
      <c r="H537" s="174">
        <v>-2.9733690730961992</v>
      </c>
      <c r="I537" s="175">
        <v>1.3655175940961986</v>
      </c>
    </row>
    <row r="538" spans="1:9" x14ac:dyDescent="0.2">
      <c r="A538" s="411"/>
      <c r="B538" s="408"/>
      <c r="C538" s="408"/>
      <c r="D538" s="170" t="s">
        <v>257</v>
      </c>
      <c r="E538" s="171">
        <v>1.3995947103333322</v>
      </c>
      <c r="F538" s="172">
        <v>1.0622693005053334</v>
      </c>
      <c r="G538" s="173">
        <v>0.19762784903206621</v>
      </c>
      <c r="H538" s="339">
        <v>-0.76984862326286685</v>
      </c>
      <c r="I538" s="175">
        <v>3.5690380439295311</v>
      </c>
    </row>
    <row r="539" spans="1:9" x14ac:dyDescent="0.2">
      <c r="A539" s="411"/>
      <c r="B539" s="408"/>
      <c r="C539" s="408"/>
      <c r="D539" s="170" t="s">
        <v>306</v>
      </c>
      <c r="E539" s="171">
        <v>1.5991366081666651</v>
      </c>
      <c r="F539" s="172">
        <v>1.0622693005053334</v>
      </c>
      <c r="G539" s="173">
        <v>0.14267942403336173</v>
      </c>
      <c r="H539" s="339">
        <v>-0.57030672542953387</v>
      </c>
      <c r="I539" s="175">
        <v>3.768579941762864</v>
      </c>
    </row>
    <row r="540" spans="1:9" x14ac:dyDescent="0.2">
      <c r="A540" s="411"/>
      <c r="B540" s="408"/>
      <c r="C540" s="408"/>
      <c r="D540" s="170" t="s">
        <v>327</v>
      </c>
      <c r="E540" s="337">
        <v>0.66903343216666578</v>
      </c>
      <c r="F540" s="172">
        <v>1.0622693005053334</v>
      </c>
      <c r="G540" s="173">
        <v>0.53358330438400492</v>
      </c>
      <c r="H540" s="174">
        <v>-1.5004099014295331</v>
      </c>
      <c r="I540" s="175">
        <v>2.8384767657628647</v>
      </c>
    </row>
    <row r="541" spans="1:9" ht="13.5" x14ac:dyDescent="0.2">
      <c r="A541" s="405"/>
      <c r="B541" s="420"/>
      <c r="C541" s="420"/>
      <c r="D541" s="176" t="s">
        <v>328</v>
      </c>
      <c r="E541" s="183" t="s">
        <v>550</v>
      </c>
      <c r="F541" s="178">
        <v>1.0622693005053334</v>
      </c>
      <c r="G541" s="179">
        <v>4.0051840008376062E-2</v>
      </c>
      <c r="H541" s="180">
        <v>-4.4494622180962011</v>
      </c>
      <c r="I541" s="336">
        <v>-0.11057555090380322</v>
      </c>
    </row>
    <row r="542" spans="1:9" x14ac:dyDescent="0.2">
      <c r="A542" s="405" t="s">
        <v>521</v>
      </c>
      <c r="B542" s="420" t="s">
        <v>305</v>
      </c>
      <c r="C542" s="421" t="s">
        <v>256</v>
      </c>
      <c r="D542" s="170" t="s">
        <v>257</v>
      </c>
      <c r="E542" s="337">
        <v>0.12905865533333361</v>
      </c>
      <c r="F542" s="338">
        <v>0.10580223834819412</v>
      </c>
      <c r="G542" s="173">
        <v>0.82380260152340101</v>
      </c>
      <c r="H542" s="339">
        <v>-0.19274882479122032</v>
      </c>
      <c r="I542" s="340">
        <v>0.45086613545788751</v>
      </c>
    </row>
    <row r="543" spans="1:9" x14ac:dyDescent="0.2">
      <c r="A543" s="411"/>
      <c r="B543" s="408"/>
      <c r="C543" s="408"/>
      <c r="D543" s="170" t="s">
        <v>306</v>
      </c>
      <c r="E543" s="337">
        <v>0.17250125283333351</v>
      </c>
      <c r="F543" s="338">
        <v>0.10580223834819412</v>
      </c>
      <c r="G543" s="173">
        <v>0.58583367124316288</v>
      </c>
      <c r="H543" s="339">
        <v>-0.14930622729122042</v>
      </c>
      <c r="I543" s="340">
        <v>0.49430873295788741</v>
      </c>
    </row>
    <row r="544" spans="1:9" x14ac:dyDescent="0.2">
      <c r="A544" s="411"/>
      <c r="B544" s="408"/>
      <c r="C544" s="408"/>
      <c r="D544" s="170" t="s">
        <v>327</v>
      </c>
      <c r="E544" s="337">
        <v>0.1559621278333333</v>
      </c>
      <c r="F544" s="338">
        <v>0.10580223834819412</v>
      </c>
      <c r="G544" s="173">
        <v>0.68263734511588692</v>
      </c>
      <c r="H544" s="339">
        <v>-0.16584535229122063</v>
      </c>
      <c r="I544" s="340">
        <v>0.4777696079578872</v>
      </c>
    </row>
    <row r="545" spans="1:9" x14ac:dyDescent="0.2">
      <c r="A545" s="411"/>
      <c r="B545" s="408"/>
      <c r="C545" s="408"/>
      <c r="D545" s="170" t="s">
        <v>328</v>
      </c>
      <c r="E545" s="337">
        <v>-9.467907733333325E-2</v>
      </c>
      <c r="F545" s="338">
        <v>0.10580223834819412</v>
      </c>
      <c r="G545" s="173">
        <v>0.94477060062166218</v>
      </c>
      <c r="H545" s="339">
        <v>-0.41648655745788715</v>
      </c>
      <c r="I545" s="340">
        <v>0.22712840279122068</v>
      </c>
    </row>
    <row r="546" spans="1:9" x14ac:dyDescent="0.2">
      <c r="A546" s="411"/>
      <c r="B546" s="408"/>
      <c r="C546" s="420"/>
      <c r="D546" s="176" t="s">
        <v>329</v>
      </c>
      <c r="E546" s="333">
        <v>0.15435462566666669</v>
      </c>
      <c r="F546" s="334">
        <v>0.10580223834819412</v>
      </c>
      <c r="G546" s="179">
        <v>0.69180867590706363</v>
      </c>
      <c r="H546" s="335">
        <v>-0.16745285445788724</v>
      </c>
      <c r="I546" s="336">
        <v>0.47616210579122059</v>
      </c>
    </row>
    <row r="547" spans="1:9" x14ac:dyDescent="0.2">
      <c r="A547" s="411"/>
      <c r="B547" s="408"/>
      <c r="C547" s="421" t="s">
        <v>257</v>
      </c>
      <c r="D547" s="170" t="s">
        <v>256</v>
      </c>
      <c r="E547" s="337">
        <v>-0.12905865533333361</v>
      </c>
      <c r="F547" s="338">
        <v>0.10580223834819412</v>
      </c>
      <c r="G547" s="173">
        <v>0.82380260152340101</v>
      </c>
      <c r="H547" s="339">
        <v>-0.45086613545788751</v>
      </c>
      <c r="I547" s="340">
        <v>0.19274882479122032</v>
      </c>
    </row>
    <row r="548" spans="1:9" x14ac:dyDescent="0.2">
      <c r="A548" s="411"/>
      <c r="B548" s="408"/>
      <c r="C548" s="408"/>
      <c r="D548" s="170" t="s">
        <v>306</v>
      </c>
      <c r="E548" s="337">
        <v>4.3442597499999902E-2</v>
      </c>
      <c r="F548" s="338">
        <v>0.10580223834819412</v>
      </c>
      <c r="G548" s="173">
        <v>0.99834670964893979</v>
      </c>
      <c r="H548" s="339">
        <v>-0.278364882624554</v>
      </c>
      <c r="I548" s="340">
        <v>0.3652500776245538</v>
      </c>
    </row>
    <row r="549" spans="1:9" x14ac:dyDescent="0.2">
      <c r="A549" s="411"/>
      <c r="B549" s="408"/>
      <c r="C549" s="408"/>
      <c r="D549" s="170" t="s">
        <v>327</v>
      </c>
      <c r="E549" s="337">
        <v>2.6903472499999692E-2</v>
      </c>
      <c r="F549" s="338">
        <v>0.10580223834819412</v>
      </c>
      <c r="G549" s="173">
        <v>0.99983906357527419</v>
      </c>
      <c r="H549" s="339">
        <v>-0.29490400762455421</v>
      </c>
      <c r="I549" s="340">
        <v>0.34871095262455359</v>
      </c>
    </row>
    <row r="550" spans="1:9" x14ac:dyDescent="0.2">
      <c r="A550" s="411"/>
      <c r="B550" s="408"/>
      <c r="C550" s="408"/>
      <c r="D550" s="170" t="s">
        <v>328</v>
      </c>
      <c r="E550" s="337">
        <v>-0.22373773266666686</v>
      </c>
      <c r="F550" s="338">
        <v>0.10580223834819412</v>
      </c>
      <c r="G550" s="173">
        <v>0.30712963750956046</v>
      </c>
      <c r="H550" s="339">
        <v>-0.54554521279122081</v>
      </c>
      <c r="I550" s="340">
        <v>9.8069747457887074E-2</v>
      </c>
    </row>
    <row r="551" spans="1:9" x14ac:dyDescent="0.2">
      <c r="A551" s="411"/>
      <c r="B551" s="408"/>
      <c r="C551" s="420"/>
      <c r="D551" s="176" t="s">
        <v>329</v>
      </c>
      <c r="E551" s="333">
        <v>2.5295970333333084E-2</v>
      </c>
      <c r="F551" s="334">
        <v>0.10580223834819412</v>
      </c>
      <c r="G551" s="179">
        <v>0.99988115970907276</v>
      </c>
      <c r="H551" s="335">
        <v>-0.29651150979122082</v>
      </c>
      <c r="I551" s="336">
        <v>0.34710345045788699</v>
      </c>
    </row>
    <row r="552" spans="1:9" x14ac:dyDescent="0.2">
      <c r="A552" s="411"/>
      <c r="B552" s="408"/>
      <c r="C552" s="421" t="s">
        <v>306</v>
      </c>
      <c r="D552" s="170" t="s">
        <v>256</v>
      </c>
      <c r="E552" s="337">
        <v>-0.17250125283333351</v>
      </c>
      <c r="F552" s="338">
        <v>0.10580223834819412</v>
      </c>
      <c r="G552" s="173">
        <v>0.58583367124316288</v>
      </c>
      <c r="H552" s="339">
        <v>-0.49430873295788741</v>
      </c>
      <c r="I552" s="340">
        <v>0.14930622729122042</v>
      </c>
    </row>
    <row r="553" spans="1:9" x14ac:dyDescent="0.2">
      <c r="A553" s="411"/>
      <c r="B553" s="408"/>
      <c r="C553" s="408"/>
      <c r="D553" s="170" t="s">
        <v>257</v>
      </c>
      <c r="E553" s="337">
        <v>-4.3442597499999902E-2</v>
      </c>
      <c r="F553" s="338">
        <v>0.10580223834819412</v>
      </c>
      <c r="G553" s="173">
        <v>0.99834670964893979</v>
      </c>
      <c r="H553" s="339">
        <v>-0.3652500776245538</v>
      </c>
      <c r="I553" s="340">
        <v>0.278364882624554</v>
      </c>
    </row>
    <row r="554" spans="1:9" x14ac:dyDescent="0.2">
      <c r="A554" s="411"/>
      <c r="B554" s="408"/>
      <c r="C554" s="408"/>
      <c r="D554" s="170" t="s">
        <v>327</v>
      </c>
      <c r="E554" s="337">
        <v>-1.653912500000021E-2</v>
      </c>
      <c r="F554" s="338">
        <v>0.10580223834819412</v>
      </c>
      <c r="G554" s="173">
        <v>0.99998549773721956</v>
      </c>
      <c r="H554" s="339">
        <v>-0.33834660512455411</v>
      </c>
      <c r="I554" s="340">
        <v>0.30526835512455369</v>
      </c>
    </row>
    <row r="555" spans="1:9" x14ac:dyDescent="0.2">
      <c r="A555" s="411"/>
      <c r="B555" s="408"/>
      <c r="C555" s="408"/>
      <c r="D555" s="170" t="s">
        <v>328</v>
      </c>
      <c r="E555" s="337">
        <v>-0.26718033016666676</v>
      </c>
      <c r="F555" s="338">
        <v>0.10580223834819412</v>
      </c>
      <c r="G555" s="173">
        <v>0.148744729098235</v>
      </c>
      <c r="H555" s="339">
        <v>-0.58898781029122071</v>
      </c>
      <c r="I555" s="340">
        <v>5.4627149957887165E-2</v>
      </c>
    </row>
    <row r="556" spans="1:9" x14ac:dyDescent="0.2">
      <c r="A556" s="411"/>
      <c r="B556" s="408"/>
      <c r="C556" s="420"/>
      <c r="D556" s="176" t="s">
        <v>329</v>
      </c>
      <c r="E556" s="333">
        <v>-1.8146627166666818E-2</v>
      </c>
      <c r="F556" s="334">
        <v>0.10580223834819412</v>
      </c>
      <c r="G556" s="179">
        <v>0.99997701443136455</v>
      </c>
      <c r="H556" s="335">
        <v>-0.33995410729122072</v>
      </c>
      <c r="I556" s="336">
        <v>0.30366085295788708</v>
      </c>
    </row>
    <row r="557" spans="1:9" x14ac:dyDescent="0.2">
      <c r="A557" s="411"/>
      <c r="B557" s="408"/>
      <c r="C557" s="421" t="s">
        <v>327</v>
      </c>
      <c r="D557" s="170" t="s">
        <v>256</v>
      </c>
      <c r="E557" s="337">
        <v>-0.1559621278333333</v>
      </c>
      <c r="F557" s="338">
        <v>0.10580223834819412</v>
      </c>
      <c r="G557" s="173">
        <v>0.68263734511588692</v>
      </c>
      <c r="H557" s="339">
        <v>-0.4777696079578872</v>
      </c>
      <c r="I557" s="340">
        <v>0.16584535229122063</v>
      </c>
    </row>
    <row r="558" spans="1:9" x14ac:dyDescent="0.2">
      <c r="A558" s="411"/>
      <c r="B558" s="408"/>
      <c r="C558" s="408"/>
      <c r="D558" s="170" t="s">
        <v>257</v>
      </c>
      <c r="E558" s="337">
        <v>-2.6903472499999692E-2</v>
      </c>
      <c r="F558" s="338">
        <v>0.10580223834819412</v>
      </c>
      <c r="G558" s="173">
        <v>0.99983906357527419</v>
      </c>
      <c r="H558" s="339">
        <v>-0.34871095262455359</v>
      </c>
      <c r="I558" s="340">
        <v>0.29490400762455421</v>
      </c>
    </row>
    <row r="559" spans="1:9" x14ac:dyDescent="0.2">
      <c r="A559" s="411"/>
      <c r="B559" s="408"/>
      <c r="C559" s="408"/>
      <c r="D559" s="170" t="s">
        <v>306</v>
      </c>
      <c r="E559" s="337">
        <v>1.653912500000021E-2</v>
      </c>
      <c r="F559" s="338">
        <v>0.10580223834819412</v>
      </c>
      <c r="G559" s="173">
        <v>0.99998549773721956</v>
      </c>
      <c r="H559" s="339">
        <v>-0.30526835512455369</v>
      </c>
      <c r="I559" s="340">
        <v>0.33834660512455411</v>
      </c>
    </row>
    <row r="560" spans="1:9" x14ac:dyDescent="0.2">
      <c r="A560" s="411"/>
      <c r="B560" s="408"/>
      <c r="C560" s="408"/>
      <c r="D560" s="170" t="s">
        <v>328</v>
      </c>
      <c r="E560" s="337">
        <v>-0.25064120516666655</v>
      </c>
      <c r="F560" s="338">
        <v>0.10580223834819412</v>
      </c>
      <c r="G560" s="173">
        <v>0.19937166174631726</v>
      </c>
      <c r="H560" s="339">
        <v>-0.5724486852912205</v>
      </c>
      <c r="I560" s="340">
        <v>7.1166274957887382E-2</v>
      </c>
    </row>
    <row r="561" spans="1:9" x14ac:dyDescent="0.2">
      <c r="A561" s="411"/>
      <c r="B561" s="408"/>
      <c r="C561" s="420"/>
      <c r="D561" s="176" t="s">
        <v>329</v>
      </c>
      <c r="E561" s="333">
        <v>-1.6075021666666078E-3</v>
      </c>
      <c r="F561" s="334">
        <v>0.10580223834819412</v>
      </c>
      <c r="G561" s="179">
        <v>0.99999999987256316</v>
      </c>
      <c r="H561" s="335">
        <v>-0.32341498229122051</v>
      </c>
      <c r="I561" s="336">
        <v>0.32019997795788729</v>
      </c>
    </row>
    <row r="562" spans="1:9" x14ac:dyDescent="0.2">
      <c r="A562" s="411"/>
      <c r="B562" s="408"/>
      <c r="C562" s="421" t="s">
        <v>328</v>
      </c>
      <c r="D562" s="170" t="s">
        <v>256</v>
      </c>
      <c r="E562" s="337">
        <v>9.467907733333325E-2</v>
      </c>
      <c r="F562" s="338">
        <v>0.10580223834819412</v>
      </c>
      <c r="G562" s="173">
        <v>0.94477060062166218</v>
      </c>
      <c r="H562" s="339">
        <v>-0.22712840279122068</v>
      </c>
      <c r="I562" s="340">
        <v>0.41648655745788715</v>
      </c>
    </row>
    <row r="563" spans="1:9" x14ac:dyDescent="0.2">
      <c r="A563" s="411"/>
      <c r="B563" s="408"/>
      <c r="C563" s="408"/>
      <c r="D563" s="170" t="s">
        <v>257</v>
      </c>
      <c r="E563" s="337">
        <v>0.22373773266666686</v>
      </c>
      <c r="F563" s="338">
        <v>0.10580223834819412</v>
      </c>
      <c r="G563" s="173">
        <v>0.30712963750956046</v>
      </c>
      <c r="H563" s="339">
        <v>-9.8069747457887074E-2</v>
      </c>
      <c r="I563" s="340">
        <v>0.54554521279122081</v>
      </c>
    </row>
    <row r="564" spans="1:9" x14ac:dyDescent="0.2">
      <c r="A564" s="411"/>
      <c r="B564" s="408"/>
      <c r="C564" s="408"/>
      <c r="D564" s="170" t="s">
        <v>306</v>
      </c>
      <c r="E564" s="337">
        <v>0.26718033016666676</v>
      </c>
      <c r="F564" s="338">
        <v>0.10580223834819412</v>
      </c>
      <c r="G564" s="173">
        <v>0.148744729098235</v>
      </c>
      <c r="H564" s="339">
        <v>-5.4627149957887165E-2</v>
      </c>
      <c r="I564" s="340">
        <v>0.58898781029122071</v>
      </c>
    </row>
    <row r="565" spans="1:9" x14ac:dyDescent="0.2">
      <c r="A565" s="411"/>
      <c r="B565" s="408"/>
      <c r="C565" s="408"/>
      <c r="D565" s="170" t="s">
        <v>327</v>
      </c>
      <c r="E565" s="337">
        <v>0.25064120516666655</v>
      </c>
      <c r="F565" s="338">
        <v>0.10580223834819412</v>
      </c>
      <c r="G565" s="173">
        <v>0.19937166174631726</v>
      </c>
      <c r="H565" s="339">
        <v>-7.1166274957887382E-2</v>
      </c>
      <c r="I565" s="340">
        <v>0.5724486852912205</v>
      </c>
    </row>
    <row r="566" spans="1:9" x14ac:dyDescent="0.2">
      <c r="A566" s="411"/>
      <c r="B566" s="408"/>
      <c r="C566" s="420"/>
      <c r="D566" s="176" t="s">
        <v>329</v>
      </c>
      <c r="E566" s="333">
        <v>0.24903370299999994</v>
      </c>
      <c r="F566" s="334">
        <v>0.10580223834819412</v>
      </c>
      <c r="G566" s="179">
        <v>0.20491274297566708</v>
      </c>
      <c r="H566" s="335">
        <v>-7.277377712455399E-2</v>
      </c>
      <c r="I566" s="336">
        <v>0.5708411831245539</v>
      </c>
    </row>
    <row r="567" spans="1:9" x14ac:dyDescent="0.2">
      <c r="A567" s="411"/>
      <c r="B567" s="408"/>
      <c r="C567" s="421" t="s">
        <v>329</v>
      </c>
      <c r="D567" s="170" t="s">
        <v>256</v>
      </c>
      <c r="E567" s="337">
        <v>-0.15435462566666669</v>
      </c>
      <c r="F567" s="338">
        <v>0.10580223834819412</v>
      </c>
      <c r="G567" s="173">
        <v>0.69180867590706363</v>
      </c>
      <c r="H567" s="339">
        <v>-0.47616210579122059</v>
      </c>
      <c r="I567" s="340">
        <v>0.16745285445788724</v>
      </c>
    </row>
    <row r="568" spans="1:9" x14ac:dyDescent="0.2">
      <c r="A568" s="411"/>
      <c r="B568" s="408"/>
      <c r="C568" s="408"/>
      <c r="D568" s="170" t="s">
        <v>257</v>
      </c>
      <c r="E568" s="337">
        <v>-2.5295970333333084E-2</v>
      </c>
      <c r="F568" s="338">
        <v>0.10580223834819412</v>
      </c>
      <c r="G568" s="173">
        <v>0.99988115970907276</v>
      </c>
      <c r="H568" s="339">
        <v>-0.34710345045788699</v>
      </c>
      <c r="I568" s="340">
        <v>0.29651150979122082</v>
      </c>
    </row>
    <row r="569" spans="1:9" x14ac:dyDescent="0.2">
      <c r="A569" s="411"/>
      <c r="B569" s="408"/>
      <c r="C569" s="408"/>
      <c r="D569" s="170" t="s">
        <v>306</v>
      </c>
      <c r="E569" s="337">
        <v>1.8146627166666818E-2</v>
      </c>
      <c r="F569" s="338">
        <v>0.10580223834819412</v>
      </c>
      <c r="G569" s="173">
        <v>0.99997701443136455</v>
      </c>
      <c r="H569" s="339">
        <v>-0.30366085295788708</v>
      </c>
      <c r="I569" s="340">
        <v>0.33995410729122072</v>
      </c>
    </row>
    <row r="570" spans="1:9" x14ac:dyDescent="0.2">
      <c r="A570" s="411"/>
      <c r="B570" s="408"/>
      <c r="C570" s="408"/>
      <c r="D570" s="170" t="s">
        <v>327</v>
      </c>
      <c r="E570" s="337">
        <v>1.6075021666666078E-3</v>
      </c>
      <c r="F570" s="338">
        <v>0.10580223834819412</v>
      </c>
      <c r="G570" s="173">
        <v>0.99999999987256316</v>
      </c>
      <c r="H570" s="339">
        <v>-0.32019997795788729</v>
      </c>
      <c r="I570" s="340">
        <v>0.32341498229122051</v>
      </c>
    </row>
    <row r="571" spans="1:9" x14ac:dyDescent="0.2">
      <c r="A571" s="411"/>
      <c r="B571" s="420"/>
      <c r="C571" s="420"/>
      <c r="D571" s="176" t="s">
        <v>328</v>
      </c>
      <c r="E571" s="333">
        <v>-0.24903370299999994</v>
      </c>
      <c r="F571" s="334">
        <v>0.10580223834819412</v>
      </c>
      <c r="G571" s="179">
        <v>0.20491274297566708</v>
      </c>
      <c r="H571" s="335">
        <v>-0.5708411831245539</v>
      </c>
      <c r="I571" s="336">
        <v>7.277377712455399E-2</v>
      </c>
    </row>
    <row r="572" spans="1:9" x14ac:dyDescent="0.2">
      <c r="A572" s="411"/>
      <c r="B572" s="420" t="s">
        <v>307</v>
      </c>
      <c r="C572" s="421" t="s">
        <v>256</v>
      </c>
      <c r="D572" s="170" t="s">
        <v>257</v>
      </c>
      <c r="E572" s="337">
        <v>0.12905865533333361</v>
      </c>
      <c r="F572" s="338">
        <v>0.10580223834819412</v>
      </c>
      <c r="G572" s="173">
        <v>0.23203992305313656</v>
      </c>
      <c r="H572" s="339">
        <v>-8.7018341860179288E-2</v>
      </c>
      <c r="I572" s="340">
        <v>0.34513565252684647</v>
      </c>
    </row>
    <row r="573" spans="1:9" x14ac:dyDescent="0.2">
      <c r="A573" s="411"/>
      <c r="B573" s="408"/>
      <c r="C573" s="408"/>
      <c r="D573" s="170" t="s">
        <v>306</v>
      </c>
      <c r="E573" s="337">
        <v>0.17250125283333351</v>
      </c>
      <c r="F573" s="338">
        <v>0.10580223834819412</v>
      </c>
      <c r="G573" s="173">
        <v>0.1134705346459923</v>
      </c>
      <c r="H573" s="339">
        <v>-4.3575744360179386E-2</v>
      </c>
      <c r="I573" s="340">
        <v>0.38857825002684637</v>
      </c>
    </row>
    <row r="574" spans="1:9" x14ac:dyDescent="0.2">
      <c r="A574" s="411"/>
      <c r="B574" s="408"/>
      <c r="C574" s="408"/>
      <c r="D574" s="170" t="s">
        <v>327</v>
      </c>
      <c r="E574" s="337">
        <v>0.1559621278333333</v>
      </c>
      <c r="F574" s="338">
        <v>0.10580223834819412</v>
      </c>
      <c r="G574" s="173">
        <v>0.15087421216265798</v>
      </c>
      <c r="H574" s="339">
        <v>-6.0114869360179596E-2</v>
      </c>
      <c r="I574" s="340">
        <v>0.37203912502684616</v>
      </c>
    </row>
    <row r="575" spans="1:9" x14ac:dyDescent="0.2">
      <c r="A575" s="411"/>
      <c r="B575" s="408"/>
      <c r="C575" s="408"/>
      <c r="D575" s="170" t="s">
        <v>328</v>
      </c>
      <c r="E575" s="337">
        <v>-9.467907733333325E-2</v>
      </c>
      <c r="F575" s="338">
        <v>0.10580223834819412</v>
      </c>
      <c r="G575" s="173">
        <v>0.37798132242882554</v>
      </c>
      <c r="H575" s="339">
        <v>-0.31075607452684612</v>
      </c>
      <c r="I575" s="340">
        <v>0.12139791986017964</v>
      </c>
    </row>
    <row r="576" spans="1:9" x14ac:dyDescent="0.2">
      <c r="A576" s="411"/>
      <c r="B576" s="408"/>
      <c r="C576" s="420"/>
      <c r="D576" s="176" t="s">
        <v>329</v>
      </c>
      <c r="E576" s="333">
        <v>0.15435462566666669</v>
      </c>
      <c r="F576" s="334">
        <v>0.10580223834819412</v>
      </c>
      <c r="G576" s="179">
        <v>0.1549850535072792</v>
      </c>
      <c r="H576" s="335">
        <v>-6.1722371526846204E-2</v>
      </c>
      <c r="I576" s="336">
        <v>0.37043162286017955</v>
      </c>
    </row>
    <row r="577" spans="1:9" x14ac:dyDescent="0.2">
      <c r="A577" s="411"/>
      <c r="B577" s="408"/>
      <c r="C577" s="421" t="s">
        <v>257</v>
      </c>
      <c r="D577" s="170" t="s">
        <v>256</v>
      </c>
      <c r="E577" s="337">
        <v>-0.12905865533333361</v>
      </c>
      <c r="F577" s="338">
        <v>0.10580223834819412</v>
      </c>
      <c r="G577" s="173">
        <v>0.23203992305313656</v>
      </c>
      <c r="H577" s="339">
        <v>-0.34513565252684647</v>
      </c>
      <c r="I577" s="340">
        <v>8.7018341860179288E-2</v>
      </c>
    </row>
    <row r="578" spans="1:9" x14ac:dyDescent="0.2">
      <c r="A578" s="411"/>
      <c r="B578" s="408"/>
      <c r="C578" s="408"/>
      <c r="D578" s="170" t="s">
        <v>306</v>
      </c>
      <c r="E578" s="337">
        <v>4.3442597499999902E-2</v>
      </c>
      <c r="F578" s="338">
        <v>0.10580223834819412</v>
      </c>
      <c r="G578" s="173">
        <v>0.68428248292044491</v>
      </c>
      <c r="H578" s="339">
        <v>-0.17263439969351299</v>
      </c>
      <c r="I578" s="340">
        <v>0.25951959469351277</v>
      </c>
    </row>
    <row r="579" spans="1:9" x14ac:dyDescent="0.2">
      <c r="A579" s="411"/>
      <c r="B579" s="408"/>
      <c r="C579" s="408"/>
      <c r="D579" s="170" t="s">
        <v>327</v>
      </c>
      <c r="E579" s="337">
        <v>2.6903472499999692E-2</v>
      </c>
      <c r="F579" s="338">
        <v>0.10580223834819412</v>
      </c>
      <c r="G579" s="173">
        <v>0.80101354472204978</v>
      </c>
      <c r="H579" s="339">
        <v>-0.1891735246935132</v>
      </c>
      <c r="I579" s="340">
        <v>0.24298046969351259</v>
      </c>
    </row>
    <row r="580" spans="1:9" ht="13.5" x14ac:dyDescent="0.2">
      <c r="A580" s="411"/>
      <c r="B580" s="408"/>
      <c r="C580" s="408"/>
      <c r="D580" s="170" t="s">
        <v>328</v>
      </c>
      <c r="E580" s="182" t="s">
        <v>551</v>
      </c>
      <c r="F580" s="338">
        <v>0.10580223834819412</v>
      </c>
      <c r="G580" s="173">
        <v>4.2875537245960653E-2</v>
      </c>
      <c r="H580" s="339">
        <v>-0.43981472986017972</v>
      </c>
      <c r="I580" s="340">
        <v>-7.6607354731539632E-3</v>
      </c>
    </row>
    <row r="581" spans="1:9" x14ac:dyDescent="0.2">
      <c r="A581" s="411"/>
      <c r="B581" s="408"/>
      <c r="C581" s="420"/>
      <c r="D581" s="176" t="s">
        <v>329</v>
      </c>
      <c r="E581" s="333">
        <v>2.5295970333333084E-2</v>
      </c>
      <c r="F581" s="334">
        <v>0.10580223834819412</v>
      </c>
      <c r="G581" s="179">
        <v>0.8126637506080987</v>
      </c>
      <c r="H581" s="335">
        <v>-0.19078102686017981</v>
      </c>
      <c r="I581" s="336">
        <v>0.24137296752684598</v>
      </c>
    </row>
    <row r="582" spans="1:9" x14ac:dyDescent="0.2">
      <c r="A582" s="411"/>
      <c r="B582" s="408"/>
      <c r="C582" s="421" t="s">
        <v>306</v>
      </c>
      <c r="D582" s="170" t="s">
        <v>256</v>
      </c>
      <c r="E582" s="337">
        <v>-0.17250125283333351</v>
      </c>
      <c r="F582" s="338">
        <v>0.10580223834819412</v>
      </c>
      <c r="G582" s="173">
        <v>0.1134705346459923</v>
      </c>
      <c r="H582" s="339">
        <v>-0.38857825002684637</v>
      </c>
      <c r="I582" s="340">
        <v>4.3575744360179386E-2</v>
      </c>
    </row>
    <row r="583" spans="1:9" x14ac:dyDescent="0.2">
      <c r="A583" s="411"/>
      <c r="B583" s="408"/>
      <c r="C583" s="408"/>
      <c r="D583" s="170" t="s">
        <v>257</v>
      </c>
      <c r="E583" s="337">
        <v>-4.3442597499999902E-2</v>
      </c>
      <c r="F583" s="338">
        <v>0.10580223834819412</v>
      </c>
      <c r="G583" s="173">
        <v>0.68428248292044491</v>
      </c>
      <c r="H583" s="339">
        <v>-0.25951959469351277</v>
      </c>
      <c r="I583" s="340">
        <v>0.17263439969351299</v>
      </c>
    </row>
    <row r="584" spans="1:9" x14ac:dyDescent="0.2">
      <c r="A584" s="411"/>
      <c r="B584" s="408"/>
      <c r="C584" s="408"/>
      <c r="D584" s="170" t="s">
        <v>327</v>
      </c>
      <c r="E584" s="337">
        <v>-1.653912500000021E-2</v>
      </c>
      <c r="F584" s="338">
        <v>0.10580223834819412</v>
      </c>
      <c r="G584" s="173">
        <v>0.87682712287547626</v>
      </c>
      <c r="H584" s="339">
        <v>-0.2326161221935131</v>
      </c>
      <c r="I584" s="340">
        <v>0.19953787219351268</v>
      </c>
    </row>
    <row r="585" spans="1:9" ht="13.5" x14ac:dyDescent="0.2">
      <c r="A585" s="411"/>
      <c r="B585" s="408"/>
      <c r="C585" s="408"/>
      <c r="D585" s="170" t="s">
        <v>328</v>
      </c>
      <c r="E585" s="182" t="s">
        <v>552</v>
      </c>
      <c r="F585" s="338">
        <v>0.10580223834819412</v>
      </c>
      <c r="G585" s="173">
        <v>1.7079305684978233E-2</v>
      </c>
      <c r="H585" s="339">
        <v>-0.48325732736017962</v>
      </c>
      <c r="I585" s="340">
        <v>-5.1103332973153864E-2</v>
      </c>
    </row>
    <row r="586" spans="1:9" x14ac:dyDescent="0.2">
      <c r="A586" s="411"/>
      <c r="B586" s="408"/>
      <c r="C586" s="420"/>
      <c r="D586" s="176" t="s">
        <v>329</v>
      </c>
      <c r="E586" s="333">
        <v>-1.8146627166666818E-2</v>
      </c>
      <c r="F586" s="334">
        <v>0.10580223834819412</v>
      </c>
      <c r="G586" s="179">
        <v>0.86497086036065318</v>
      </c>
      <c r="H586" s="335">
        <v>-0.23422362436017971</v>
      </c>
      <c r="I586" s="336">
        <v>0.19793037002684608</v>
      </c>
    </row>
    <row r="587" spans="1:9" x14ac:dyDescent="0.2">
      <c r="A587" s="411"/>
      <c r="B587" s="408"/>
      <c r="C587" s="421" t="s">
        <v>327</v>
      </c>
      <c r="D587" s="170" t="s">
        <v>256</v>
      </c>
      <c r="E587" s="337">
        <v>-0.1559621278333333</v>
      </c>
      <c r="F587" s="338">
        <v>0.10580223834819412</v>
      </c>
      <c r="G587" s="173">
        <v>0.15087421216265798</v>
      </c>
      <c r="H587" s="339">
        <v>-0.37203912502684616</v>
      </c>
      <c r="I587" s="340">
        <v>6.0114869360179596E-2</v>
      </c>
    </row>
    <row r="588" spans="1:9" x14ac:dyDescent="0.2">
      <c r="A588" s="411"/>
      <c r="B588" s="408"/>
      <c r="C588" s="408"/>
      <c r="D588" s="170" t="s">
        <v>257</v>
      </c>
      <c r="E588" s="337">
        <v>-2.6903472499999692E-2</v>
      </c>
      <c r="F588" s="338">
        <v>0.10580223834819412</v>
      </c>
      <c r="G588" s="173">
        <v>0.80101354472204978</v>
      </c>
      <c r="H588" s="339">
        <v>-0.24298046969351259</v>
      </c>
      <c r="I588" s="340">
        <v>0.1891735246935132</v>
      </c>
    </row>
    <row r="589" spans="1:9" x14ac:dyDescent="0.2">
      <c r="A589" s="411"/>
      <c r="B589" s="408"/>
      <c r="C589" s="408"/>
      <c r="D589" s="170" t="s">
        <v>306</v>
      </c>
      <c r="E589" s="337">
        <v>1.653912500000021E-2</v>
      </c>
      <c r="F589" s="338">
        <v>0.10580223834819412</v>
      </c>
      <c r="G589" s="173">
        <v>0.87682712287547626</v>
      </c>
      <c r="H589" s="339">
        <v>-0.19953787219351268</v>
      </c>
      <c r="I589" s="340">
        <v>0.2326161221935131</v>
      </c>
    </row>
    <row r="590" spans="1:9" ht="13.5" x14ac:dyDescent="0.2">
      <c r="A590" s="411"/>
      <c r="B590" s="408"/>
      <c r="C590" s="408"/>
      <c r="D590" s="170" t="s">
        <v>328</v>
      </c>
      <c r="E590" s="182" t="s">
        <v>553</v>
      </c>
      <c r="F590" s="338">
        <v>0.10580223834819412</v>
      </c>
      <c r="G590" s="173">
        <v>2.4473789061812575E-2</v>
      </c>
      <c r="H590" s="339">
        <v>-0.46671820236017941</v>
      </c>
      <c r="I590" s="340">
        <v>-3.4564207973153654E-2</v>
      </c>
    </row>
    <row r="591" spans="1:9" x14ac:dyDescent="0.2">
      <c r="A591" s="411"/>
      <c r="B591" s="408"/>
      <c r="C591" s="420"/>
      <c r="D591" s="176" t="s">
        <v>329</v>
      </c>
      <c r="E591" s="333">
        <v>-1.6075021666666078E-3</v>
      </c>
      <c r="F591" s="334">
        <v>0.10580223834819412</v>
      </c>
      <c r="G591" s="179">
        <v>0.98797843370213478</v>
      </c>
      <c r="H591" s="335">
        <v>-0.2176844993601795</v>
      </c>
      <c r="I591" s="336">
        <v>0.21446949502684629</v>
      </c>
    </row>
    <row r="592" spans="1:9" x14ac:dyDescent="0.2">
      <c r="A592" s="411"/>
      <c r="B592" s="408"/>
      <c r="C592" s="421" t="s">
        <v>328</v>
      </c>
      <c r="D592" s="170" t="s">
        <v>256</v>
      </c>
      <c r="E592" s="337">
        <v>9.467907733333325E-2</v>
      </c>
      <c r="F592" s="338">
        <v>0.10580223834819412</v>
      </c>
      <c r="G592" s="173">
        <v>0.37798132242882554</v>
      </c>
      <c r="H592" s="339">
        <v>-0.12139791986017964</v>
      </c>
      <c r="I592" s="340">
        <v>0.31075607452684612</v>
      </c>
    </row>
    <row r="593" spans="1:9" ht="13.5" x14ac:dyDescent="0.2">
      <c r="A593" s="411"/>
      <c r="B593" s="408"/>
      <c r="C593" s="408"/>
      <c r="D593" s="170" t="s">
        <v>257</v>
      </c>
      <c r="E593" s="182" t="s">
        <v>554</v>
      </c>
      <c r="F593" s="338">
        <v>0.10580223834819412</v>
      </c>
      <c r="G593" s="173">
        <v>4.2875537245960653E-2</v>
      </c>
      <c r="H593" s="339">
        <v>7.6607354731539632E-3</v>
      </c>
      <c r="I593" s="340">
        <v>0.43981472986017972</v>
      </c>
    </row>
    <row r="594" spans="1:9" ht="13.5" x14ac:dyDescent="0.2">
      <c r="A594" s="411"/>
      <c r="B594" s="408"/>
      <c r="C594" s="408"/>
      <c r="D594" s="170" t="s">
        <v>306</v>
      </c>
      <c r="E594" s="182" t="s">
        <v>555</v>
      </c>
      <c r="F594" s="338">
        <v>0.10580223834819412</v>
      </c>
      <c r="G594" s="173">
        <v>1.7079305684978233E-2</v>
      </c>
      <c r="H594" s="339">
        <v>5.1103332973153864E-2</v>
      </c>
      <c r="I594" s="340">
        <v>0.48325732736017962</v>
      </c>
    </row>
    <row r="595" spans="1:9" ht="13.5" x14ac:dyDescent="0.2">
      <c r="A595" s="411"/>
      <c r="B595" s="408"/>
      <c r="C595" s="408"/>
      <c r="D595" s="170" t="s">
        <v>327</v>
      </c>
      <c r="E595" s="182" t="s">
        <v>556</v>
      </c>
      <c r="F595" s="338">
        <v>0.10580223834819412</v>
      </c>
      <c r="G595" s="173">
        <v>2.4473789061812575E-2</v>
      </c>
      <c r="H595" s="339">
        <v>3.4564207973153654E-2</v>
      </c>
      <c r="I595" s="340">
        <v>0.46671820236017941</v>
      </c>
    </row>
    <row r="596" spans="1:9" ht="13.5" x14ac:dyDescent="0.2">
      <c r="A596" s="411"/>
      <c r="B596" s="408"/>
      <c r="C596" s="420"/>
      <c r="D596" s="176" t="s">
        <v>329</v>
      </c>
      <c r="E596" s="183" t="s">
        <v>557</v>
      </c>
      <c r="F596" s="334">
        <v>0.10580223834819412</v>
      </c>
      <c r="G596" s="179">
        <v>2.5329705365068341E-2</v>
      </c>
      <c r="H596" s="335">
        <v>3.2956705806487047E-2</v>
      </c>
      <c r="I596" s="336">
        <v>0.4651107001935128</v>
      </c>
    </row>
    <row r="597" spans="1:9" x14ac:dyDescent="0.2">
      <c r="A597" s="411"/>
      <c r="B597" s="408"/>
      <c r="C597" s="421" t="s">
        <v>329</v>
      </c>
      <c r="D597" s="170" t="s">
        <v>256</v>
      </c>
      <c r="E597" s="337">
        <v>-0.15435462566666669</v>
      </c>
      <c r="F597" s="338">
        <v>0.10580223834819412</v>
      </c>
      <c r="G597" s="173">
        <v>0.1549850535072792</v>
      </c>
      <c r="H597" s="339">
        <v>-0.37043162286017955</v>
      </c>
      <c r="I597" s="340">
        <v>6.1722371526846204E-2</v>
      </c>
    </row>
    <row r="598" spans="1:9" x14ac:dyDescent="0.2">
      <c r="A598" s="411"/>
      <c r="B598" s="408"/>
      <c r="C598" s="408"/>
      <c r="D598" s="170" t="s">
        <v>257</v>
      </c>
      <c r="E598" s="337">
        <v>-2.5295970333333084E-2</v>
      </c>
      <c r="F598" s="338">
        <v>0.10580223834819412</v>
      </c>
      <c r="G598" s="173">
        <v>0.8126637506080987</v>
      </c>
      <c r="H598" s="339">
        <v>-0.24137296752684598</v>
      </c>
      <c r="I598" s="340">
        <v>0.19078102686017981</v>
      </c>
    </row>
    <row r="599" spans="1:9" x14ac:dyDescent="0.2">
      <c r="A599" s="411"/>
      <c r="B599" s="408"/>
      <c r="C599" s="408"/>
      <c r="D599" s="170" t="s">
        <v>306</v>
      </c>
      <c r="E599" s="337">
        <v>1.8146627166666818E-2</v>
      </c>
      <c r="F599" s="338">
        <v>0.10580223834819412</v>
      </c>
      <c r="G599" s="173">
        <v>0.86497086036065318</v>
      </c>
      <c r="H599" s="339">
        <v>-0.19793037002684608</v>
      </c>
      <c r="I599" s="340">
        <v>0.23422362436017971</v>
      </c>
    </row>
    <row r="600" spans="1:9" x14ac:dyDescent="0.2">
      <c r="A600" s="411"/>
      <c r="B600" s="408"/>
      <c r="C600" s="408"/>
      <c r="D600" s="170" t="s">
        <v>327</v>
      </c>
      <c r="E600" s="337">
        <v>1.6075021666666078E-3</v>
      </c>
      <c r="F600" s="338">
        <v>0.10580223834819412</v>
      </c>
      <c r="G600" s="173">
        <v>0.98797843370213478</v>
      </c>
      <c r="H600" s="339">
        <v>-0.21446949502684629</v>
      </c>
      <c r="I600" s="340">
        <v>0.2176844993601795</v>
      </c>
    </row>
    <row r="601" spans="1:9" ht="13.5" x14ac:dyDescent="0.2">
      <c r="A601" s="405"/>
      <c r="B601" s="420"/>
      <c r="C601" s="420"/>
      <c r="D601" s="176" t="s">
        <v>328</v>
      </c>
      <c r="E601" s="183" t="s">
        <v>558</v>
      </c>
      <c r="F601" s="334">
        <v>0.10580223834819412</v>
      </c>
      <c r="G601" s="179">
        <v>2.5329705365068341E-2</v>
      </c>
      <c r="H601" s="335">
        <v>-0.4651107001935128</v>
      </c>
      <c r="I601" s="336">
        <v>-3.2956705806487047E-2</v>
      </c>
    </row>
    <row r="602" spans="1:9" x14ac:dyDescent="0.2">
      <c r="A602" s="405" t="s">
        <v>522</v>
      </c>
      <c r="B602" s="420" t="s">
        <v>305</v>
      </c>
      <c r="C602" s="421" t="s">
        <v>256</v>
      </c>
      <c r="D602" s="170" t="s">
        <v>257</v>
      </c>
      <c r="E602" s="337">
        <v>-1.1894268333333336E-2</v>
      </c>
      <c r="F602" s="338">
        <v>1.1730044231335118E-2</v>
      </c>
      <c r="G602" s="173">
        <v>0.90959531337402766</v>
      </c>
      <c r="H602" s="339">
        <v>-4.7572303455923393E-2</v>
      </c>
      <c r="I602" s="340">
        <v>2.3783766789256724E-2</v>
      </c>
    </row>
    <row r="603" spans="1:9" x14ac:dyDescent="0.2">
      <c r="A603" s="411"/>
      <c r="B603" s="408"/>
      <c r="C603" s="408"/>
      <c r="D603" s="170" t="s">
        <v>306</v>
      </c>
      <c r="E603" s="337">
        <v>-1.7246944333333337E-2</v>
      </c>
      <c r="F603" s="338">
        <v>1.1730044231335118E-2</v>
      </c>
      <c r="G603" s="173">
        <v>0.68491818779956604</v>
      </c>
      <c r="H603" s="339">
        <v>-5.2924979455923393E-2</v>
      </c>
      <c r="I603" s="340">
        <v>1.8431090789256723E-2</v>
      </c>
    </row>
    <row r="604" spans="1:9" x14ac:dyDescent="0.2">
      <c r="A604" s="411"/>
      <c r="B604" s="408"/>
      <c r="C604" s="408"/>
      <c r="D604" s="170" t="s">
        <v>327</v>
      </c>
      <c r="E604" s="337">
        <v>1.4997629999999942E-3</v>
      </c>
      <c r="F604" s="338">
        <v>1.1730044231335118E-2</v>
      </c>
      <c r="G604" s="173">
        <v>0.99999466378179236</v>
      </c>
      <c r="H604" s="339">
        <v>-3.4178272122590066E-2</v>
      </c>
      <c r="I604" s="340">
        <v>3.7177798122590054E-2</v>
      </c>
    </row>
    <row r="605" spans="1:9" x14ac:dyDescent="0.2">
      <c r="A605" s="411"/>
      <c r="B605" s="408"/>
      <c r="C605" s="408"/>
      <c r="D605" s="170" t="s">
        <v>328</v>
      </c>
      <c r="E605" s="337">
        <v>1.9779424999999996E-2</v>
      </c>
      <c r="F605" s="338">
        <v>1.1730044231335118E-2</v>
      </c>
      <c r="G605" s="173">
        <v>0.55093448501158726</v>
      </c>
      <c r="H605" s="339">
        <v>-1.589861012259006E-2</v>
      </c>
      <c r="I605" s="340">
        <v>5.5457460122590056E-2</v>
      </c>
    </row>
    <row r="606" spans="1:9" x14ac:dyDescent="0.2">
      <c r="A606" s="411"/>
      <c r="B606" s="408"/>
      <c r="C606" s="420"/>
      <c r="D606" s="176" t="s">
        <v>329</v>
      </c>
      <c r="E606" s="333">
        <v>2.0533879499999998E-2</v>
      </c>
      <c r="F606" s="334">
        <v>1.1730044231335118E-2</v>
      </c>
      <c r="G606" s="179">
        <v>0.51104607789754919</v>
      </c>
      <c r="H606" s="335">
        <v>-1.5144155622590062E-2</v>
      </c>
      <c r="I606" s="336">
        <v>5.6211914622590058E-2</v>
      </c>
    </row>
    <row r="607" spans="1:9" x14ac:dyDescent="0.2">
      <c r="A607" s="411"/>
      <c r="B607" s="408"/>
      <c r="C607" s="421" t="s">
        <v>257</v>
      </c>
      <c r="D607" s="170" t="s">
        <v>256</v>
      </c>
      <c r="E607" s="337">
        <v>1.1894268333333336E-2</v>
      </c>
      <c r="F607" s="338">
        <v>1.1730044231335118E-2</v>
      </c>
      <c r="G607" s="173">
        <v>0.90959531337402766</v>
      </c>
      <c r="H607" s="339">
        <v>-2.3783766789256724E-2</v>
      </c>
      <c r="I607" s="340">
        <v>4.7572303455923393E-2</v>
      </c>
    </row>
    <row r="608" spans="1:9" x14ac:dyDescent="0.2">
      <c r="A608" s="411"/>
      <c r="B608" s="408"/>
      <c r="C608" s="408"/>
      <c r="D608" s="170" t="s">
        <v>306</v>
      </c>
      <c r="E608" s="337">
        <v>-5.3526760000000007E-3</v>
      </c>
      <c r="F608" s="338">
        <v>1.1730044231335118E-2</v>
      </c>
      <c r="G608" s="173">
        <v>0.99726663491488654</v>
      </c>
      <c r="H608" s="339">
        <v>-4.1030711122590061E-2</v>
      </c>
      <c r="I608" s="340">
        <v>3.0325359122590059E-2</v>
      </c>
    </row>
    <row r="609" spans="1:9" x14ac:dyDescent="0.2">
      <c r="A609" s="411"/>
      <c r="B609" s="408"/>
      <c r="C609" s="408"/>
      <c r="D609" s="170" t="s">
        <v>327</v>
      </c>
      <c r="E609" s="337">
        <v>1.339403133333333E-2</v>
      </c>
      <c r="F609" s="338">
        <v>1.1730044231335118E-2</v>
      </c>
      <c r="G609" s="173">
        <v>0.8598727734950401</v>
      </c>
      <c r="H609" s="339">
        <v>-2.228400378925673E-2</v>
      </c>
      <c r="I609" s="340">
        <v>4.9072066455923387E-2</v>
      </c>
    </row>
    <row r="610" spans="1:9" x14ac:dyDescent="0.2">
      <c r="A610" s="411"/>
      <c r="B610" s="408"/>
      <c r="C610" s="408"/>
      <c r="D610" s="170" t="s">
        <v>328</v>
      </c>
      <c r="E610" s="337">
        <v>3.1673693333333336E-2</v>
      </c>
      <c r="F610" s="338">
        <v>1.1730044231335118E-2</v>
      </c>
      <c r="G610" s="173">
        <v>0.10484139440106111</v>
      </c>
      <c r="H610" s="339">
        <v>-4.0043417892567258E-3</v>
      </c>
      <c r="I610" s="340">
        <v>6.7351728455923396E-2</v>
      </c>
    </row>
    <row r="611" spans="1:9" x14ac:dyDescent="0.2">
      <c r="A611" s="411"/>
      <c r="B611" s="408"/>
      <c r="C611" s="420"/>
      <c r="D611" s="176" t="s">
        <v>329</v>
      </c>
      <c r="E611" s="333">
        <v>3.2428147833333337E-2</v>
      </c>
      <c r="F611" s="334">
        <v>1.1730044231335118E-2</v>
      </c>
      <c r="G611" s="179">
        <v>9.1696571679795835E-2</v>
      </c>
      <c r="H611" s="335">
        <v>-3.2498872892567257E-3</v>
      </c>
      <c r="I611" s="336">
        <v>6.8106182955923397E-2</v>
      </c>
    </row>
    <row r="612" spans="1:9" x14ac:dyDescent="0.2">
      <c r="A612" s="411"/>
      <c r="B612" s="408"/>
      <c r="C612" s="421" t="s">
        <v>306</v>
      </c>
      <c r="D612" s="170" t="s">
        <v>256</v>
      </c>
      <c r="E612" s="337">
        <v>1.7246944333333337E-2</v>
      </c>
      <c r="F612" s="338">
        <v>1.1730044231335118E-2</v>
      </c>
      <c r="G612" s="173">
        <v>0.68491818779956604</v>
      </c>
      <c r="H612" s="339">
        <v>-1.8431090789256723E-2</v>
      </c>
      <c r="I612" s="340">
        <v>5.2924979455923393E-2</v>
      </c>
    </row>
    <row r="613" spans="1:9" x14ac:dyDescent="0.2">
      <c r="A613" s="411"/>
      <c r="B613" s="408"/>
      <c r="C613" s="408"/>
      <c r="D613" s="170" t="s">
        <v>257</v>
      </c>
      <c r="E613" s="337">
        <v>5.3526760000000007E-3</v>
      </c>
      <c r="F613" s="338">
        <v>1.1730044231335118E-2</v>
      </c>
      <c r="G613" s="173">
        <v>0.99726663491488654</v>
      </c>
      <c r="H613" s="339">
        <v>-3.0325359122590059E-2</v>
      </c>
      <c r="I613" s="340">
        <v>4.1030711122590061E-2</v>
      </c>
    </row>
    <row r="614" spans="1:9" x14ac:dyDescent="0.2">
      <c r="A614" s="411"/>
      <c r="B614" s="408"/>
      <c r="C614" s="408"/>
      <c r="D614" s="170" t="s">
        <v>327</v>
      </c>
      <c r="E614" s="337">
        <v>1.8746707333333331E-2</v>
      </c>
      <c r="F614" s="338">
        <v>1.1730044231335118E-2</v>
      </c>
      <c r="G614" s="173">
        <v>0.60600432296500739</v>
      </c>
      <c r="H614" s="339">
        <v>-1.6931327789256729E-2</v>
      </c>
      <c r="I614" s="340">
        <v>5.4424742455923387E-2</v>
      </c>
    </row>
    <row r="615" spans="1:9" ht="13.5" x14ac:dyDescent="0.2">
      <c r="A615" s="411"/>
      <c r="B615" s="408"/>
      <c r="C615" s="408"/>
      <c r="D615" s="170" t="s">
        <v>328</v>
      </c>
      <c r="E615" s="182" t="s">
        <v>559</v>
      </c>
      <c r="F615" s="338">
        <v>1.1730044231335118E-2</v>
      </c>
      <c r="G615" s="173">
        <v>3.8390640062296422E-2</v>
      </c>
      <c r="H615" s="339">
        <v>1.3483342107432749E-3</v>
      </c>
      <c r="I615" s="340">
        <v>7.2704404455923397E-2</v>
      </c>
    </row>
    <row r="616" spans="1:9" ht="13.5" x14ac:dyDescent="0.2">
      <c r="A616" s="411"/>
      <c r="B616" s="408"/>
      <c r="C616" s="420"/>
      <c r="D616" s="176" t="s">
        <v>329</v>
      </c>
      <c r="E616" s="183" t="s">
        <v>560</v>
      </c>
      <c r="F616" s="334">
        <v>1.1730044231335118E-2</v>
      </c>
      <c r="G616" s="179">
        <v>3.3019383866180418E-2</v>
      </c>
      <c r="H616" s="335">
        <v>2.102788710743275E-3</v>
      </c>
      <c r="I616" s="336">
        <v>7.3458858955923398E-2</v>
      </c>
    </row>
    <row r="617" spans="1:9" x14ac:dyDescent="0.2">
      <c r="A617" s="411"/>
      <c r="B617" s="408"/>
      <c r="C617" s="421" t="s">
        <v>327</v>
      </c>
      <c r="D617" s="170" t="s">
        <v>256</v>
      </c>
      <c r="E617" s="337">
        <v>-1.4997629999999942E-3</v>
      </c>
      <c r="F617" s="338">
        <v>1.1730044231335118E-2</v>
      </c>
      <c r="G617" s="173">
        <v>0.99999466378179236</v>
      </c>
      <c r="H617" s="339">
        <v>-3.7177798122590054E-2</v>
      </c>
      <c r="I617" s="340">
        <v>3.4178272122590066E-2</v>
      </c>
    </row>
    <row r="618" spans="1:9" x14ac:dyDescent="0.2">
      <c r="A618" s="411"/>
      <c r="B618" s="408"/>
      <c r="C618" s="408"/>
      <c r="D618" s="170" t="s">
        <v>257</v>
      </c>
      <c r="E618" s="337">
        <v>-1.339403133333333E-2</v>
      </c>
      <c r="F618" s="338">
        <v>1.1730044231335118E-2</v>
      </c>
      <c r="G618" s="173">
        <v>0.8598727734950401</v>
      </c>
      <c r="H618" s="339">
        <v>-4.9072066455923387E-2</v>
      </c>
      <c r="I618" s="340">
        <v>2.228400378925673E-2</v>
      </c>
    </row>
    <row r="619" spans="1:9" x14ac:dyDescent="0.2">
      <c r="A619" s="411"/>
      <c r="B619" s="408"/>
      <c r="C619" s="408"/>
      <c r="D619" s="170" t="s">
        <v>306</v>
      </c>
      <c r="E619" s="337">
        <v>-1.8746707333333331E-2</v>
      </c>
      <c r="F619" s="338">
        <v>1.1730044231335118E-2</v>
      </c>
      <c r="G619" s="173">
        <v>0.60600432296500739</v>
      </c>
      <c r="H619" s="339">
        <v>-5.4424742455923387E-2</v>
      </c>
      <c r="I619" s="340">
        <v>1.6931327789256729E-2</v>
      </c>
    </row>
    <row r="620" spans="1:9" x14ac:dyDescent="0.2">
      <c r="A620" s="411"/>
      <c r="B620" s="408"/>
      <c r="C620" s="408"/>
      <c r="D620" s="170" t="s">
        <v>328</v>
      </c>
      <c r="E620" s="337">
        <v>1.8279662000000002E-2</v>
      </c>
      <c r="F620" s="338">
        <v>1.1730044231335118E-2</v>
      </c>
      <c r="G620" s="173">
        <v>0.63083613380083436</v>
      </c>
      <c r="H620" s="339">
        <v>-1.7398373122590054E-2</v>
      </c>
      <c r="I620" s="340">
        <v>5.3957697122590062E-2</v>
      </c>
    </row>
    <row r="621" spans="1:9" x14ac:dyDescent="0.2">
      <c r="A621" s="411"/>
      <c r="B621" s="408"/>
      <c r="C621" s="420"/>
      <c r="D621" s="176" t="s">
        <v>329</v>
      </c>
      <c r="E621" s="333">
        <v>1.9034116500000003E-2</v>
      </c>
      <c r="F621" s="334">
        <v>1.1730044231335118E-2</v>
      </c>
      <c r="G621" s="179">
        <v>0.59067401331072977</v>
      </c>
      <c r="H621" s="335">
        <v>-1.6643918622590056E-2</v>
      </c>
      <c r="I621" s="336">
        <v>5.4712151622590063E-2</v>
      </c>
    </row>
    <row r="622" spans="1:9" x14ac:dyDescent="0.2">
      <c r="A622" s="411"/>
      <c r="B622" s="408"/>
      <c r="C622" s="421" t="s">
        <v>328</v>
      </c>
      <c r="D622" s="170" t="s">
        <v>256</v>
      </c>
      <c r="E622" s="337">
        <v>-1.9779424999999996E-2</v>
      </c>
      <c r="F622" s="338">
        <v>1.1730044231335118E-2</v>
      </c>
      <c r="G622" s="173">
        <v>0.55093448501158726</v>
      </c>
      <c r="H622" s="339">
        <v>-5.5457460122590056E-2</v>
      </c>
      <c r="I622" s="340">
        <v>1.589861012259006E-2</v>
      </c>
    </row>
    <row r="623" spans="1:9" x14ac:dyDescent="0.2">
      <c r="A623" s="411"/>
      <c r="B623" s="408"/>
      <c r="C623" s="408"/>
      <c r="D623" s="170" t="s">
        <v>257</v>
      </c>
      <c r="E623" s="337">
        <v>-3.1673693333333336E-2</v>
      </c>
      <c r="F623" s="338">
        <v>1.1730044231335118E-2</v>
      </c>
      <c r="G623" s="173">
        <v>0.10484139440106111</v>
      </c>
      <c r="H623" s="339">
        <v>-6.7351728455923396E-2</v>
      </c>
      <c r="I623" s="340">
        <v>4.0043417892567258E-3</v>
      </c>
    </row>
    <row r="624" spans="1:9" ht="13.5" x14ac:dyDescent="0.2">
      <c r="A624" s="411"/>
      <c r="B624" s="408"/>
      <c r="C624" s="408"/>
      <c r="D624" s="170" t="s">
        <v>306</v>
      </c>
      <c r="E624" s="182" t="s">
        <v>561</v>
      </c>
      <c r="F624" s="338">
        <v>1.1730044231335118E-2</v>
      </c>
      <c r="G624" s="173">
        <v>3.8390640062296422E-2</v>
      </c>
      <c r="H624" s="339">
        <v>-7.2704404455923397E-2</v>
      </c>
      <c r="I624" s="340">
        <v>-1.3483342107432749E-3</v>
      </c>
    </row>
    <row r="625" spans="1:9" x14ac:dyDescent="0.2">
      <c r="A625" s="411"/>
      <c r="B625" s="408"/>
      <c r="C625" s="408"/>
      <c r="D625" s="170" t="s">
        <v>327</v>
      </c>
      <c r="E625" s="337">
        <v>-1.8279662000000002E-2</v>
      </c>
      <c r="F625" s="338">
        <v>1.1730044231335118E-2</v>
      </c>
      <c r="G625" s="173">
        <v>0.63083613380083436</v>
      </c>
      <c r="H625" s="339">
        <v>-5.3957697122590062E-2</v>
      </c>
      <c r="I625" s="340">
        <v>1.7398373122590054E-2</v>
      </c>
    </row>
    <row r="626" spans="1:9" x14ac:dyDescent="0.2">
      <c r="A626" s="411"/>
      <c r="B626" s="408"/>
      <c r="C626" s="420"/>
      <c r="D626" s="176" t="s">
        <v>329</v>
      </c>
      <c r="E626" s="333">
        <v>7.5445450000000006E-4</v>
      </c>
      <c r="F626" s="334">
        <v>1.1730044231335118E-2</v>
      </c>
      <c r="G626" s="179">
        <v>0.99999982673222854</v>
      </c>
      <c r="H626" s="335">
        <v>-3.4923580622590059E-2</v>
      </c>
      <c r="I626" s="336">
        <v>3.6432489622590061E-2</v>
      </c>
    </row>
    <row r="627" spans="1:9" x14ac:dyDescent="0.2">
      <c r="A627" s="411"/>
      <c r="B627" s="408"/>
      <c r="C627" s="421" t="s">
        <v>329</v>
      </c>
      <c r="D627" s="170" t="s">
        <v>256</v>
      </c>
      <c r="E627" s="337">
        <v>-2.0533879499999998E-2</v>
      </c>
      <c r="F627" s="338">
        <v>1.1730044231335118E-2</v>
      </c>
      <c r="G627" s="173">
        <v>0.51104607789754919</v>
      </c>
      <c r="H627" s="339">
        <v>-5.6211914622590058E-2</v>
      </c>
      <c r="I627" s="340">
        <v>1.5144155622590062E-2</v>
      </c>
    </row>
    <row r="628" spans="1:9" x14ac:dyDescent="0.2">
      <c r="A628" s="411"/>
      <c r="B628" s="408"/>
      <c r="C628" s="408"/>
      <c r="D628" s="170" t="s">
        <v>257</v>
      </c>
      <c r="E628" s="337">
        <v>-3.2428147833333337E-2</v>
      </c>
      <c r="F628" s="338">
        <v>1.1730044231335118E-2</v>
      </c>
      <c r="G628" s="173">
        <v>9.1696571679795835E-2</v>
      </c>
      <c r="H628" s="339">
        <v>-6.8106182955923397E-2</v>
      </c>
      <c r="I628" s="340">
        <v>3.2498872892567257E-3</v>
      </c>
    </row>
    <row r="629" spans="1:9" ht="13.5" x14ac:dyDescent="0.2">
      <c r="A629" s="411"/>
      <c r="B629" s="408"/>
      <c r="C629" s="408"/>
      <c r="D629" s="170" t="s">
        <v>306</v>
      </c>
      <c r="E629" s="182" t="s">
        <v>562</v>
      </c>
      <c r="F629" s="338">
        <v>1.1730044231335118E-2</v>
      </c>
      <c r="G629" s="173">
        <v>3.3019383866180418E-2</v>
      </c>
      <c r="H629" s="339">
        <v>-7.3458858955923398E-2</v>
      </c>
      <c r="I629" s="340">
        <v>-2.102788710743275E-3</v>
      </c>
    </row>
    <row r="630" spans="1:9" x14ac:dyDescent="0.2">
      <c r="A630" s="411"/>
      <c r="B630" s="408"/>
      <c r="C630" s="408"/>
      <c r="D630" s="170" t="s">
        <v>327</v>
      </c>
      <c r="E630" s="337">
        <v>-1.9034116500000003E-2</v>
      </c>
      <c r="F630" s="338">
        <v>1.1730044231335118E-2</v>
      </c>
      <c r="G630" s="173">
        <v>0.59067401331072977</v>
      </c>
      <c r="H630" s="339">
        <v>-5.4712151622590063E-2</v>
      </c>
      <c r="I630" s="340">
        <v>1.6643918622590056E-2</v>
      </c>
    </row>
    <row r="631" spans="1:9" x14ac:dyDescent="0.2">
      <c r="A631" s="411"/>
      <c r="B631" s="420"/>
      <c r="C631" s="420"/>
      <c r="D631" s="176" t="s">
        <v>328</v>
      </c>
      <c r="E631" s="333">
        <v>-7.5445450000000006E-4</v>
      </c>
      <c r="F631" s="334">
        <v>1.1730044231335118E-2</v>
      </c>
      <c r="G631" s="179">
        <v>0.99999982673222854</v>
      </c>
      <c r="H631" s="335">
        <v>-3.6432489622590061E-2</v>
      </c>
      <c r="I631" s="336">
        <v>3.4923580622590059E-2</v>
      </c>
    </row>
    <row r="632" spans="1:9" x14ac:dyDescent="0.2">
      <c r="A632" s="411"/>
      <c r="B632" s="420" t="s">
        <v>307</v>
      </c>
      <c r="C632" s="421" t="s">
        <v>256</v>
      </c>
      <c r="D632" s="170" t="s">
        <v>257</v>
      </c>
      <c r="E632" s="337">
        <v>-1.1894268333333336E-2</v>
      </c>
      <c r="F632" s="338">
        <v>1.1730044231335118E-2</v>
      </c>
      <c r="G632" s="173">
        <v>0.31869129363266119</v>
      </c>
      <c r="H632" s="339">
        <v>-3.5850214578181779E-2</v>
      </c>
      <c r="I632" s="340">
        <v>1.2061677911515103E-2</v>
      </c>
    </row>
    <row r="633" spans="1:9" x14ac:dyDescent="0.2">
      <c r="A633" s="411"/>
      <c r="B633" s="408"/>
      <c r="C633" s="408"/>
      <c r="D633" s="170" t="s">
        <v>306</v>
      </c>
      <c r="E633" s="337">
        <v>-1.7246944333333337E-2</v>
      </c>
      <c r="F633" s="338">
        <v>1.1730044231335118E-2</v>
      </c>
      <c r="G633" s="173">
        <v>0.15188569914669678</v>
      </c>
      <c r="H633" s="339">
        <v>-4.1202890578181779E-2</v>
      </c>
      <c r="I633" s="340">
        <v>6.709001911515103E-3</v>
      </c>
    </row>
    <row r="634" spans="1:9" x14ac:dyDescent="0.2">
      <c r="A634" s="411"/>
      <c r="B634" s="408"/>
      <c r="C634" s="408"/>
      <c r="D634" s="170" t="s">
        <v>327</v>
      </c>
      <c r="E634" s="337">
        <v>1.4997629999999942E-3</v>
      </c>
      <c r="F634" s="338">
        <v>1.1730044231335118E-2</v>
      </c>
      <c r="G634" s="173">
        <v>0.89911572620796454</v>
      </c>
      <c r="H634" s="339">
        <v>-2.2456183244848445E-2</v>
      </c>
      <c r="I634" s="340">
        <v>2.5455709244848433E-2</v>
      </c>
    </row>
    <row r="635" spans="1:9" x14ac:dyDescent="0.2">
      <c r="A635" s="411"/>
      <c r="B635" s="408"/>
      <c r="C635" s="408"/>
      <c r="D635" s="170" t="s">
        <v>328</v>
      </c>
      <c r="E635" s="337">
        <v>1.9779424999999996E-2</v>
      </c>
      <c r="F635" s="338">
        <v>1.1730044231335118E-2</v>
      </c>
      <c r="G635" s="173">
        <v>0.10212808717864535</v>
      </c>
      <c r="H635" s="339">
        <v>-4.1765212448484417E-3</v>
      </c>
      <c r="I635" s="340">
        <v>4.3735371244848435E-2</v>
      </c>
    </row>
    <row r="636" spans="1:9" x14ac:dyDescent="0.2">
      <c r="A636" s="411"/>
      <c r="B636" s="408"/>
      <c r="C636" s="420"/>
      <c r="D636" s="176" t="s">
        <v>329</v>
      </c>
      <c r="E636" s="333">
        <v>2.0533879499999998E-2</v>
      </c>
      <c r="F636" s="334">
        <v>1.1730044231335118E-2</v>
      </c>
      <c r="G636" s="179">
        <v>9.0247540782587857E-2</v>
      </c>
      <c r="H636" s="335">
        <v>-3.4220667448484417E-3</v>
      </c>
      <c r="I636" s="336">
        <v>4.4489825744848437E-2</v>
      </c>
    </row>
    <row r="637" spans="1:9" x14ac:dyDescent="0.2">
      <c r="A637" s="411"/>
      <c r="B637" s="408"/>
      <c r="C637" s="421" t="s">
        <v>257</v>
      </c>
      <c r="D637" s="170" t="s">
        <v>256</v>
      </c>
      <c r="E637" s="337">
        <v>1.1894268333333336E-2</v>
      </c>
      <c r="F637" s="338">
        <v>1.1730044231335118E-2</v>
      </c>
      <c r="G637" s="173">
        <v>0.31869129363266119</v>
      </c>
      <c r="H637" s="339">
        <v>-1.2061677911515103E-2</v>
      </c>
      <c r="I637" s="340">
        <v>3.5850214578181779E-2</v>
      </c>
    </row>
    <row r="638" spans="1:9" x14ac:dyDescent="0.2">
      <c r="A638" s="411"/>
      <c r="B638" s="408"/>
      <c r="C638" s="408"/>
      <c r="D638" s="170" t="s">
        <v>306</v>
      </c>
      <c r="E638" s="337">
        <v>-5.3526760000000007E-3</v>
      </c>
      <c r="F638" s="338">
        <v>1.1730044231335118E-2</v>
      </c>
      <c r="G638" s="173">
        <v>0.65144506453282336</v>
      </c>
      <c r="H638" s="339">
        <v>-2.930862224484844E-2</v>
      </c>
      <c r="I638" s="340">
        <v>1.8603270244848438E-2</v>
      </c>
    </row>
    <row r="639" spans="1:9" x14ac:dyDescent="0.2">
      <c r="A639" s="411"/>
      <c r="B639" s="408"/>
      <c r="C639" s="408"/>
      <c r="D639" s="170" t="s">
        <v>327</v>
      </c>
      <c r="E639" s="337">
        <v>1.339403133333333E-2</v>
      </c>
      <c r="F639" s="338">
        <v>1.1730044231335118E-2</v>
      </c>
      <c r="G639" s="173">
        <v>0.26254588125704542</v>
      </c>
      <c r="H639" s="339">
        <v>-1.0561914911515109E-2</v>
      </c>
      <c r="I639" s="340">
        <v>3.7349977578181773E-2</v>
      </c>
    </row>
    <row r="640" spans="1:9" ht="13.5" x14ac:dyDescent="0.2">
      <c r="A640" s="411"/>
      <c r="B640" s="408"/>
      <c r="C640" s="408"/>
      <c r="D640" s="170" t="s">
        <v>328</v>
      </c>
      <c r="E640" s="182" t="s">
        <v>563</v>
      </c>
      <c r="F640" s="338">
        <v>1.1730044231335118E-2</v>
      </c>
      <c r="G640" s="173">
        <v>1.1278507067837082E-2</v>
      </c>
      <c r="H640" s="339">
        <v>7.7177470884848944E-3</v>
      </c>
      <c r="I640" s="340">
        <v>5.5629639578181775E-2</v>
      </c>
    </row>
    <row r="641" spans="1:9" ht="13.5" x14ac:dyDescent="0.2">
      <c r="A641" s="411"/>
      <c r="B641" s="408"/>
      <c r="C641" s="420"/>
      <c r="D641" s="176" t="s">
        <v>329</v>
      </c>
      <c r="E641" s="183" t="s">
        <v>564</v>
      </c>
      <c r="F641" s="334">
        <v>1.1730044231335118E-2</v>
      </c>
      <c r="G641" s="179">
        <v>9.6528815881099812E-3</v>
      </c>
      <c r="H641" s="335">
        <v>8.4722015884848949E-3</v>
      </c>
      <c r="I641" s="336">
        <v>5.6384094078181776E-2</v>
      </c>
    </row>
    <row r="642" spans="1:9" x14ac:dyDescent="0.2">
      <c r="A642" s="411"/>
      <c r="B642" s="408"/>
      <c r="C642" s="421" t="s">
        <v>306</v>
      </c>
      <c r="D642" s="170" t="s">
        <v>256</v>
      </c>
      <c r="E642" s="337">
        <v>1.7246944333333337E-2</v>
      </c>
      <c r="F642" s="338">
        <v>1.1730044231335118E-2</v>
      </c>
      <c r="G642" s="173">
        <v>0.15188569914669678</v>
      </c>
      <c r="H642" s="339">
        <v>-6.709001911515103E-3</v>
      </c>
      <c r="I642" s="340">
        <v>4.1202890578181779E-2</v>
      </c>
    </row>
    <row r="643" spans="1:9" x14ac:dyDescent="0.2">
      <c r="A643" s="411"/>
      <c r="B643" s="408"/>
      <c r="C643" s="408"/>
      <c r="D643" s="170" t="s">
        <v>257</v>
      </c>
      <c r="E643" s="337">
        <v>5.3526760000000007E-3</v>
      </c>
      <c r="F643" s="338">
        <v>1.1730044231335118E-2</v>
      </c>
      <c r="G643" s="173">
        <v>0.65144506453282336</v>
      </c>
      <c r="H643" s="339">
        <v>-1.8603270244848438E-2</v>
      </c>
      <c r="I643" s="340">
        <v>2.930862224484844E-2</v>
      </c>
    </row>
    <row r="644" spans="1:9" x14ac:dyDescent="0.2">
      <c r="A644" s="411"/>
      <c r="B644" s="408"/>
      <c r="C644" s="408"/>
      <c r="D644" s="170" t="s">
        <v>327</v>
      </c>
      <c r="E644" s="337">
        <v>1.8746707333333331E-2</v>
      </c>
      <c r="F644" s="338">
        <v>1.1730044231335118E-2</v>
      </c>
      <c r="G644" s="173">
        <v>0.12048403842620058</v>
      </c>
      <c r="H644" s="339">
        <v>-5.2092389115151088E-3</v>
      </c>
      <c r="I644" s="340">
        <v>4.2702653578181773E-2</v>
      </c>
    </row>
    <row r="645" spans="1:9" ht="13.5" x14ac:dyDescent="0.2">
      <c r="A645" s="411"/>
      <c r="B645" s="408"/>
      <c r="C645" s="408"/>
      <c r="D645" s="170" t="s">
        <v>328</v>
      </c>
      <c r="E645" s="182" t="s">
        <v>559</v>
      </c>
      <c r="F645" s="338">
        <v>1.1730044231335118E-2</v>
      </c>
      <c r="G645" s="173">
        <v>3.621423992044473E-3</v>
      </c>
      <c r="H645" s="339">
        <v>1.3070423088484896E-2</v>
      </c>
      <c r="I645" s="340">
        <v>6.0982315578181776E-2</v>
      </c>
    </row>
    <row r="646" spans="1:9" ht="13.5" x14ac:dyDescent="0.2">
      <c r="A646" s="411"/>
      <c r="B646" s="408"/>
      <c r="C646" s="420"/>
      <c r="D646" s="176" t="s">
        <v>329</v>
      </c>
      <c r="E646" s="183" t="s">
        <v>560</v>
      </c>
      <c r="F646" s="334">
        <v>1.1730044231335118E-2</v>
      </c>
      <c r="G646" s="179">
        <v>3.0689043193651098E-3</v>
      </c>
      <c r="H646" s="335">
        <v>1.3824877588484896E-2</v>
      </c>
      <c r="I646" s="336">
        <v>6.1736770078181777E-2</v>
      </c>
    </row>
    <row r="647" spans="1:9" x14ac:dyDescent="0.2">
      <c r="A647" s="411"/>
      <c r="B647" s="408"/>
      <c r="C647" s="421" t="s">
        <v>327</v>
      </c>
      <c r="D647" s="170" t="s">
        <v>256</v>
      </c>
      <c r="E647" s="337">
        <v>-1.4997629999999942E-3</v>
      </c>
      <c r="F647" s="338">
        <v>1.1730044231335118E-2</v>
      </c>
      <c r="G647" s="173">
        <v>0.89911572620796454</v>
      </c>
      <c r="H647" s="339">
        <v>-2.5455709244848433E-2</v>
      </c>
      <c r="I647" s="340">
        <v>2.2456183244848445E-2</v>
      </c>
    </row>
    <row r="648" spans="1:9" x14ac:dyDescent="0.2">
      <c r="A648" s="411"/>
      <c r="B648" s="408"/>
      <c r="C648" s="408"/>
      <c r="D648" s="170" t="s">
        <v>257</v>
      </c>
      <c r="E648" s="337">
        <v>-1.339403133333333E-2</v>
      </c>
      <c r="F648" s="338">
        <v>1.1730044231335118E-2</v>
      </c>
      <c r="G648" s="173">
        <v>0.26254588125704542</v>
      </c>
      <c r="H648" s="339">
        <v>-3.7349977578181773E-2</v>
      </c>
      <c r="I648" s="340">
        <v>1.0561914911515109E-2</v>
      </c>
    </row>
    <row r="649" spans="1:9" x14ac:dyDescent="0.2">
      <c r="A649" s="411"/>
      <c r="B649" s="408"/>
      <c r="C649" s="408"/>
      <c r="D649" s="170" t="s">
        <v>306</v>
      </c>
      <c r="E649" s="337">
        <v>-1.8746707333333331E-2</v>
      </c>
      <c r="F649" s="338">
        <v>1.1730044231335118E-2</v>
      </c>
      <c r="G649" s="173">
        <v>0.12048403842620058</v>
      </c>
      <c r="H649" s="339">
        <v>-4.2702653578181773E-2</v>
      </c>
      <c r="I649" s="340">
        <v>5.2092389115151088E-3</v>
      </c>
    </row>
    <row r="650" spans="1:9" x14ac:dyDescent="0.2">
      <c r="A650" s="411"/>
      <c r="B650" s="408"/>
      <c r="C650" s="408"/>
      <c r="D650" s="170" t="s">
        <v>328</v>
      </c>
      <c r="E650" s="337">
        <v>1.8279662000000002E-2</v>
      </c>
      <c r="F650" s="338">
        <v>1.1730044231335118E-2</v>
      </c>
      <c r="G650" s="173">
        <v>0.12963543536204342</v>
      </c>
      <c r="H650" s="339">
        <v>-5.676284244848436E-3</v>
      </c>
      <c r="I650" s="340">
        <v>4.2235608244848441E-2</v>
      </c>
    </row>
    <row r="651" spans="1:9" x14ac:dyDescent="0.2">
      <c r="A651" s="411"/>
      <c r="B651" s="408"/>
      <c r="C651" s="420"/>
      <c r="D651" s="176" t="s">
        <v>329</v>
      </c>
      <c r="E651" s="333">
        <v>1.9034116500000003E-2</v>
      </c>
      <c r="F651" s="334">
        <v>1.1730044231335118E-2</v>
      </c>
      <c r="G651" s="179">
        <v>0.11512123766042572</v>
      </c>
      <c r="H651" s="335">
        <v>-4.9218297448484355E-3</v>
      </c>
      <c r="I651" s="336">
        <v>4.2990062744848442E-2</v>
      </c>
    </row>
    <row r="652" spans="1:9" x14ac:dyDescent="0.2">
      <c r="A652" s="411"/>
      <c r="B652" s="408"/>
      <c r="C652" s="421" t="s">
        <v>328</v>
      </c>
      <c r="D652" s="170" t="s">
        <v>256</v>
      </c>
      <c r="E652" s="337">
        <v>-1.9779424999999996E-2</v>
      </c>
      <c r="F652" s="338">
        <v>1.1730044231335118E-2</v>
      </c>
      <c r="G652" s="173">
        <v>0.10212808717864535</v>
      </c>
      <c r="H652" s="339">
        <v>-4.3735371244848435E-2</v>
      </c>
      <c r="I652" s="340">
        <v>4.1765212448484417E-3</v>
      </c>
    </row>
    <row r="653" spans="1:9" ht="13.5" x14ac:dyDescent="0.2">
      <c r="A653" s="411"/>
      <c r="B653" s="408"/>
      <c r="C653" s="408"/>
      <c r="D653" s="170" t="s">
        <v>257</v>
      </c>
      <c r="E653" s="182" t="s">
        <v>565</v>
      </c>
      <c r="F653" s="338">
        <v>1.1730044231335118E-2</v>
      </c>
      <c r="G653" s="173">
        <v>1.1278507067837082E-2</v>
      </c>
      <c r="H653" s="339">
        <v>-5.5629639578181775E-2</v>
      </c>
      <c r="I653" s="340">
        <v>-7.7177470884848944E-3</v>
      </c>
    </row>
    <row r="654" spans="1:9" ht="13.5" x14ac:dyDescent="0.2">
      <c r="A654" s="411"/>
      <c r="B654" s="408"/>
      <c r="C654" s="408"/>
      <c r="D654" s="170" t="s">
        <v>306</v>
      </c>
      <c r="E654" s="182" t="s">
        <v>561</v>
      </c>
      <c r="F654" s="338">
        <v>1.1730044231335118E-2</v>
      </c>
      <c r="G654" s="173">
        <v>3.621423992044473E-3</v>
      </c>
      <c r="H654" s="339">
        <v>-6.0982315578181776E-2</v>
      </c>
      <c r="I654" s="340">
        <v>-1.3070423088484896E-2</v>
      </c>
    </row>
    <row r="655" spans="1:9" x14ac:dyDescent="0.2">
      <c r="A655" s="411"/>
      <c r="B655" s="408"/>
      <c r="C655" s="408"/>
      <c r="D655" s="170" t="s">
        <v>327</v>
      </c>
      <c r="E655" s="337">
        <v>-1.8279662000000002E-2</v>
      </c>
      <c r="F655" s="338">
        <v>1.1730044231335118E-2</v>
      </c>
      <c r="G655" s="173">
        <v>0.12963543536204342</v>
      </c>
      <c r="H655" s="339">
        <v>-4.2235608244848441E-2</v>
      </c>
      <c r="I655" s="340">
        <v>5.676284244848436E-3</v>
      </c>
    </row>
    <row r="656" spans="1:9" x14ac:dyDescent="0.2">
      <c r="A656" s="411"/>
      <c r="B656" s="408"/>
      <c r="C656" s="420"/>
      <c r="D656" s="176" t="s">
        <v>329</v>
      </c>
      <c r="E656" s="333">
        <v>7.5445450000000006E-4</v>
      </c>
      <c r="F656" s="334">
        <v>1.1730044231335118E-2</v>
      </c>
      <c r="G656" s="179">
        <v>0.94914358992224845</v>
      </c>
      <c r="H656" s="335">
        <v>-2.3201491744848441E-2</v>
      </c>
      <c r="I656" s="336">
        <v>2.471040074484844E-2</v>
      </c>
    </row>
    <row r="657" spans="1:9" x14ac:dyDescent="0.2">
      <c r="A657" s="411"/>
      <c r="B657" s="408"/>
      <c r="C657" s="421" t="s">
        <v>329</v>
      </c>
      <c r="D657" s="170" t="s">
        <v>256</v>
      </c>
      <c r="E657" s="337">
        <v>-2.0533879499999998E-2</v>
      </c>
      <c r="F657" s="338">
        <v>1.1730044231335118E-2</v>
      </c>
      <c r="G657" s="173">
        <v>9.0247540782587857E-2</v>
      </c>
      <c r="H657" s="339">
        <v>-4.4489825744848437E-2</v>
      </c>
      <c r="I657" s="340">
        <v>3.4220667448484417E-3</v>
      </c>
    </row>
    <row r="658" spans="1:9" ht="13.5" x14ac:dyDescent="0.2">
      <c r="A658" s="411"/>
      <c r="B658" s="408"/>
      <c r="C658" s="408"/>
      <c r="D658" s="170" t="s">
        <v>257</v>
      </c>
      <c r="E658" s="182" t="s">
        <v>566</v>
      </c>
      <c r="F658" s="338">
        <v>1.1730044231335118E-2</v>
      </c>
      <c r="G658" s="173">
        <v>9.6528815881099812E-3</v>
      </c>
      <c r="H658" s="339">
        <v>-5.6384094078181776E-2</v>
      </c>
      <c r="I658" s="340">
        <v>-8.4722015884848949E-3</v>
      </c>
    </row>
    <row r="659" spans="1:9" ht="13.5" x14ac:dyDescent="0.2">
      <c r="A659" s="411"/>
      <c r="B659" s="408"/>
      <c r="C659" s="408"/>
      <c r="D659" s="170" t="s">
        <v>306</v>
      </c>
      <c r="E659" s="182" t="s">
        <v>562</v>
      </c>
      <c r="F659" s="338">
        <v>1.1730044231335118E-2</v>
      </c>
      <c r="G659" s="173">
        <v>3.0689043193651098E-3</v>
      </c>
      <c r="H659" s="339">
        <v>-6.1736770078181777E-2</v>
      </c>
      <c r="I659" s="340">
        <v>-1.3824877588484896E-2</v>
      </c>
    </row>
    <row r="660" spans="1:9" x14ac:dyDescent="0.2">
      <c r="A660" s="411"/>
      <c r="B660" s="408"/>
      <c r="C660" s="408"/>
      <c r="D660" s="170" t="s">
        <v>327</v>
      </c>
      <c r="E660" s="337">
        <v>-1.9034116500000003E-2</v>
      </c>
      <c r="F660" s="338">
        <v>1.1730044231335118E-2</v>
      </c>
      <c r="G660" s="173">
        <v>0.11512123766042572</v>
      </c>
      <c r="H660" s="339">
        <v>-4.2990062744848442E-2</v>
      </c>
      <c r="I660" s="340">
        <v>4.9218297448484355E-3</v>
      </c>
    </row>
    <row r="661" spans="1:9" x14ac:dyDescent="0.2">
      <c r="A661" s="405"/>
      <c r="B661" s="420"/>
      <c r="C661" s="420"/>
      <c r="D661" s="176" t="s">
        <v>328</v>
      </c>
      <c r="E661" s="333">
        <v>-7.5445450000000006E-4</v>
      </c>
      <c r="F661" s="334">
        <v>1.1730044231335118E-2</v>
      </c>
      <c r="G661" s="179">
        <v>0.94914358992224845</v>
      </c>
      <c r="H661" s="335">
        <v>-2.471040074484844E-2</v>
      </c>
      <c r="I661" s="336">
        <v>2.3201491744848441E-2</v>
      </c>
    </row>
    <row r="662" spans="1:9" x14ac:dyDescent="0.2">
      <c r="A662" s="405" t="s">
        <v>523</v>
      </c>
      <c r="B662" s="420" t="s">
        <v>305</v>
      </c>
      <c r="C662" s="421" t="s">
        <v>256</v>
      </c>
      <c r="D662" s="170" t="s">
        <v>257</v>
      </c>
      <c r="E662" s="337">
        <v>-1.0547093333333479E-3</v>
      </c>
      <c r="F662" s="338">
        <v>2.3647773496223864E-2</v>
      </c>
      <c r="G662" s="173">
        <v>0.99999997217955683</v>
      </c>
      <c r="H662" s="339">
        <v>-7.2981641297962307E-2</v>
      </c>
      <c r="I662" s="340">
        <v>7.0872222631295612E-2</v>
      </c>
    </row>
    <row r="663" spans="1:9" x14ac:dyDescent="0.2">
      <c r="A663" s="411"/>
      <c r="B663" s="408"/>
      <c r="C663" s="408"/>
      <c r="D663" s="170" t="s">
        <v>306</v>
      </c>
      <c r="E663" s="337">
        <v>2.3800882166666655E-2</v>
      </c>
      <c r="F663" s="338">
        <v>2.3647773496223864E-2</v>
      </c>
      <c r="G663" s="173">
        <v>0.91213752952469707</v>
      </c>
      <c r="H663" s="339">
        <v>-4.8126049797962311E-2</v>
      </c>
      <c r="I663" s="340">
        <v>9.5727814131295622E-2</v>
      </c>
    </row>
    <row r="664" spans="1:9" x14ac:dyDescent="0.2">
      <c r="A664" s="411"/>
      <c r="B664" s="408"/>
      <c r="C664" s="408"/>
      <c r="D664" s="170" t="s">
        <v>327</v>
      </c>
      <c r="E664" s="337">
        <v>1.0591704499999993E-2</v>
      </c>
      <c r="F664" s="338">
        <v>2.3647773496223864E-2</v>
      </c>
      <c r="G664" s="173">
        <v>0.99749786176405542</v>
      </c>
      <c r="H664" s="339">
        <v>-6.1335227464628973E-2</v>
      </c>
      <c r="I664" s="340">
        <v>8.2518636464628953E-2</v>
      </c>
    </row>
    <row r="665" spans="1:9" x14ac:dyDescent="0.2">
      <c r="A665" s="411"/>
      <c r="B665" s="408"/>
      <c r="C665" s="408"/>
      <c r="D665" s="170" t="s">
        <v>328</v>
      </c>
      <c r="E665" s="337">
        <v>-4.4296633333333474E-3</v>
      </c>
      <c r="F665" s="338">
        <v>2.3647773496223864E-2</v>
      </c>
      <c r="G665" s="173">
        <v>0.99996441538531677</v>
      </c>
      <c r="H665" s="339">
        <v>-7.6356595297962307E-2</v>
      </c>
      <c r="I665" s="340">
        <v>6.7497268631295612E-2</v>
      </c>
    </row>
    <row r="666" spans="1:9" x14ac:dyDescent="0.2">
      <c r="A666" s="411"/>
      <c r="B666" s="408"/>
      <c r="C666" s="420"/>
      <c r="D666" s="176" t="s">
        <v>329</v>
      </c>
      <c r="E666" s="333">
        <v>-1.7284787833333343E-2</v>
      </c>
      <c r="F666" s="334">
        <v>2.3647773496223864E-2</v>
      </c>
      <c r="G666" s="179">
        <v>0.97645083292075807</v>
      </c>
      <c r="H666" s="335">
        <v>-8.9211719797962302E-2</v>
      </c>
      <c r="I666" s="336">
        <v>5.4642144131295624E-2</v>
      </c>
    </row>
    <row r="667" spans="1:9" x14ac:dyDescent="0.2">
      <c r="A667" s="411"/>
      <c r="B667" s="408"/>
      <c r="C667" s="421" t="s">
        <v>257</v>
      </c>
      <c r="D667" s="170" t="s">
        <v>256</v>
      </c>
      <c r="E667" s="337">
        <v>1.0547093333333479E-3</v>
      </c>
      <c r="F667" s="338">
        <v>2.3647773496223864E-2</v>
      </c>
      <c r="G667" s="173">
        <v>0.99999997217955683</v>
      </c>
      <c r="H667" s="339">
        <v>-7.0872222631295612E-2</v>
      </c>
      <c r="I667" s="340">
        <v>7.2981641297962307E-2</v>
      </c>
    </row>
    <row r="668" spans="1:9" x14ac:dyDescent="0.2">
      <c r="A668" s="411"/>
      <c r="B668" s="408"/>
      <c r="C668" s="408"/>
      <c r="D668" s="170" t="s">
        <v>306</v>
      </c>
      <c r="E668" s="337">
        <v>2.4855591500000003E-2</v>
      </c>
      <c r="F668" s="338">
        <v>2.3647773496223864E-2</v>
      </c>
      <c r="G668" s="173">
        <v>0.89643962003991096</v>
      </c>
      <c r="H668" s="339">
        <v>-4.7071340464628963E-2</v>
      </c>
      <c r="I668" s="340">
        <v>9.6782523464628969E-2</v>
      </c>
    </row>
    <row r="669" spans="1:9" x14ac:dyDescent="0.2">
      <c r="A669" s="411"/>
      <c r="B669" s="408"/>
      <c r="C669" s="408"/>
      <c r="D669" s="170" t="s">
        <v>327</v>
      </c>
      <c r="E669" s="337">
        <v>1.1646413833333341E-2</v>
      </c>
      <c r="F669" s="338">
        <v>2.3647773496223864E-2</v>
      </c>
      <c r="G669" s="173">
        <v>0.99608301775038666</v>
      </c>
      <c r="H669" s="339">
        <v>-6.0280518131295625E-2</v>
      </c>
      <c r="I669" s="340">
        <v>8.3573345797962301E-2</v>
      </c>
    </row>
    <row r="670" spans="1:9" x14ac:dyDescent="0.2">
      <c r="A670" s="411"/>
      <c r="B670" s="408"/>
      <c r="C670" s="408"/>
      <c r="D670" s="170" t="s">
        <v>328</v>
      </c>
      <c r="E670" s="337">
        <v>-3.3749539999999995E-3</v>
      </c>
      <c r="F670" s="338">
        <v>2.3647773496223864E-2</v>
      </c>
      <c r="G670" s="173">
        <v>0.99999077689104132</v>
      </c>
      <c r="H670" s="339">
        <v>-7.5301885964628959E-2</v>
      </c>
      <c r="I670" s="340">
        <v>6.855197796462896E-2</v>
      </c>
    </row>
    <row r="671" spans="1:9" x14ac:dyDescent="0.2">
      <c r="A671" s="411"/>
      <c r="B671" s="408"/>
      <c r="C671" s="420"/>
      <c r="D671" s="176" t="s">
        <v>329</v>
      </c>
      <c r="E671" s="333">
        <v>-1.6230078499999995E-2</v>
      </c>
      <c r="F671" s="334">
        <v>2.3647773496223864E-2</v>
      </c>
      <c r="G671" s="179">
        <v>0.98213506542095663</v>
      </c>
      <c r="H671" s="335">
        <v>-8.8157010464628954E-2</v>
      </c>
      <c r="I671" s="336">
        <v>5.5696853464628972E-2</v>
      </c>
    </row>
    <row r="672" spans="1:9" x14ac:dyDescent="0.2">
      <c r="A672" s="411"/>
      <c r="B672" s="408"/>
      <c r="C672" s="421" t="s">
        <v>306</v>
      </c>
      <c r="D672" s="170" t="s">
        <v>256</v>
      </c>
      <c r="E672" s="337">
        <v>-2.3800882166666655E-2</v>
      </c>
      <c r="F672" s="338">
        <v>2.3647773496223864E-2</v>
      </c>
      <c r="G672" s="173">
        <v>0.91213752952469707</v>
      </c>
      <c r="H672" s="339">
        <v>-9.5727814131295622E-2</v>
      </c>
      <c r="I672" s="340">
        <v>4.8126049797962311E-2</v>
      </c>
    </row>
    <row r="673" spans="1:9" x14ac:dyDescent="0.2">
      <c r="A673" s="411"/>
      <c r="B673" s="408"/>
      <c r="C673" s="408"/>
      <c r="D673" s="170" t="s">
        <v>257</v>
      </c>
      <c r="E673" s="337">
        <v>-2.4855591500000003E-2</v>
      </c>
      <c r="F673" s="338">
        <v>2.3647773496223864E-2</v>
      </c>
      <c r="G673" s="173">
        <v>0.89643962003991096</v>
      </c>
      <c r="H673" s="339">
        <v>-9.6782523464628969E-2</v>
      </c>
      <c r="I673" s="340">
        <v>4.7071340464628963E-2</v>
      </c>
    </row>
    <row r="674" spans="1:9" x14ac:dyDescent="0.2">
      <c r="A674" s="411"/>
      <c r="B674" s="408"/>
      <c r="C674" s="408"/>
      <c r="D674" s="170" t="s">
        <v>327</v>
      </c>
      <c r="E674" s="337">
        <v>-1.3209177666666662E-2</v>
      </c>
      <c r="F674" s="338">
        <v>2.3647773496223864E-2</v>
      </c>
      <c r="G674" s="173">
        <v>0.99296172688381701</v>
      </c>
      <c r="H674" s="339">
        <v>-8.5136109631295628E-2</v>
      </c>
      <c r="I674" s="340">
        <v>5.8717754297962305E-2</v>
      </c>
    </row>
    <row r="675" spans="1:9" x14ac:dyDescent="0.2">
      <c r="A675" s="411"/>
      <c r="B675" s="408"/>
      <c r="C675" s="408"/>
      <c r="D675" s="170" t="s">
        <v>328</v>
      </c>
      <c r="E675" s="337">
        <v>-2.8230545500000002E-2</v>
      </c>
      <c r="F675" s="338">
        <v>2.3647773496223864E-2</v>
      </c>
      <c r="G675" s="173">
        <v>0.83629499163185228</v>
      </c>
      <c r="H675" s="339">
        <v>-0.10015747746462897</v>
      </c>
      <c r="I675" s="340">
        <v>4.3696386464628964E-2</v>
      </c>
    </row>
    <row r="676" spans="1:9" x14ac:dyDescent="0.2">
      <c r="A676" s="411"/>
      <c r="B676" s="408"/>
      <c r="C676" s="420"/>
      <c r="D676" s="176" t="s">
        <v>329</v>
      </c>
      <c r="E676" s="333">
        <v>-4.1085669999999998E-2</v>
      </c>
      <c r="F676" s="334">
        <v>2.3647773496223864E-2</v>
      </c>
      <c r="G676" s="179">
        <v>0.51914639536818807</v>
      </c>
      <c r="H676" s="335">
        <v>-0.11301260196462896</v>
      </c>
      <c r="I676" s="336">
        <v>3.0841261964628969E-2</v>
      </c>
    </row>
    <row r="677" spans="1:9" x14ac:dyDescent="0.2">
      <c r="A677" s="411"/>
      <c r="B677" s="408"/>
      <c r="C677" s="421" t="s">
        <v>327</v>
      </c>
      <c r="D677" s="170" t="s">
        <v>256</v>
      </c>
      <c r="E677" s="337">
        <v>-1.0591704499999993E-2</v>
      </c>
      <c r="F677" s="338">
        <v>2.3647773496223864E-2</v>
      </c>
      <c r="G677" s="173">
        <v>0.99749786176405542</v>
      </c>
      <c r="H677" s="339">
        <v>-8.2518636464628953E-2</v>
      </c>
      <c r="I677" s="340">
        <v>6.1335227464628973E-2</v>
      </c>
    </row>
    <row r="678" spans="1:9" x14ac:dyDescent="0.2">
      <c r="A678" s="411"/>
      <c r="B678" s="408"/>
      <c r="C678" s="408"/>
      <c r="D678" s="170" t="s">
        <v>257</v>
      </c>
      <c r="E678" s="337">
        <v>-1.1646413833333341E-2</v>
      </c>
      <c r="F678" s="338">
        <v>2.3647773496223864E-2</v>
      </c>
      <c r="G678" s="173">
        <v>0.99608301775038666</v>
      </c>
      <c r="H678" s="339">
        <v>-8.3573345797962301E-2</v>
      </c>
      <c r="I678" s="340">
        <v>6.0280518131295625E-2</v>
      </c>
    </row>
    <row r="679" spans="1:9" x14ac:dyDescent="0.2">
      <c r="A679" s="411"/>
      <c r="B679" s="408"/>
      <c r="C679" s="408"/>
      <c r="D679" s="170" t="s">
        <v>306</v>
      </c>
      <c r="E679" s="337">
        <v>1.3209177666666662E-2</v>
      </c>
      <c r="F679" s="338">
        <v>2.3647773496223864E-2</v>
      </c>
      <c r="G679" s="173">
        <v>0.99296172688381701</v>
      </c>
      <c r="H679" s="339">
        <v>-5.8717754297962305E-2</v>
      </c>
      <c r="I679" s="340">
        <v>8.5136109631295628E-2</v>
      </c>
    </row>
    <row r="680" spans="1:9" x14ac:dyDescent="0.2">
      <c r="A680" s="411"/>
      <c r="B680" s="408"/>
      <c r="C680" s="408"/>
      <c r="D680" s="170" t="s">
        <v>328</v>
      </c>
      <c r="E680" s="337">
        <v>-1.5021367833333341E-2</v>
      </c>
      <c r="F680" s="338">
        <v>2.3647773496223864E-2</v>
      </c>
      <c r="G680" s="173">
        <v>0.98735327368293957</v>
      </c>
      <c r="H680" s="339">
        <v>-8.69482997979623E-2</v>
      </c>
      <c r="I680" s="340">
        <v>5.6905564131295626E-2</v>
      </c>
    </row>
    <row r="681" spans="1:9" x14ac:dyDescent="0.2">
      <c r="A681" s="411"/>
      <c r="B681" s="408"/>
      <c r="C681" s="420"/>
      <c r="D681" s="176" t="s">
        <v>329</v>
      </c>
      <c r="E681" s="333">
        <v>-2.7876492333333336E-2</v>
      </c>
      <c r="F681" s="334">
        <v>2.3647773496223864E-2</v>
      </c>
      <c r="G681" s="179">
        <v>0.8432813973522455</v>
      </c>
      <c r="H681" s="335">
        <v>-9.9803424297962295E-2</v>
      </c>
      <c r="I681" s="336">
        <v>4.4050439631295631E-2</v>
      </c>
    </row>
    <row r="682" spans="1:9" x14ac:dyDescent="0.2">
      <c r="A682" s="411"/>
      <c r="B682" s="408"/>
      <c r="C682" s="421" t="s">
        <v>328</v>
      </c>
      <c r="D682" s="170" t="s">
        <v>256</v>
      </c>
      <c r="E682" s="337">
        <v>4.4296633333333474E-3</v>
      </c>
      <c r="F682" s="338">
        <v>2.3647773496223864E-2</v>
      </c>
      <c r="G682" s="173">
        <v>0.99996441538531677</v>
      </c>
      <c r="H682" s="339">
        <v>-6.7497268631295612E-2</v>
      </c>
      <c r="I682" s="340">
        <v>7.6356595297962307E-2</v>
      </c>
    </row>
    <row r="683" spans="1:9" x14ac:dyDescent="0.2">
      <c r="A683" s="411"/>
      <c r="B683" s="408"/>
      <c r="C683" s="408"/>
      <c r="D683" s="170" t="s">
        <v>257</v>
      </c>
      <c r="E683" s="337">
        <v>3.3749539999999995E-3</v>
      </c>
      <c r="F683" s="338">
        <v>2.3647773496223864E-2</v>
      </c>
      <c r="G683" s="173">
        <v>0.99999077689104132</v>
      </c>
      <c r="H683" s="339">
        <v>-6.855197796462896E-2</v>
      </c>
      <c r="I683" s="340">
        <v>7.5301885964628959E-2</v>
      </c>
    </row>
    <row r="684" spans="1:9" x14ac:dyDescent="0.2">
      <c r="A684" s="411"/>
      <c r="B684" s="408"/>
      <c r="C684" s="408"/>
      <c r="D684" s="170" t="s">
        <v>306</v>
      </c>
      <c r="E684" s="337">
        <v>2.8230545500000002E-2</v>
      </c>
      <c r="F684" s="338">
        <v>2.3647773496223864E-2</v>
      </c>
      <c r="G684" s="173">
        <v>0.83629499163185228</v>
      </c>
      <c r="H684" s="339">
        <v>-4.3696386464628964E-2</v>
      </c>
      <c r="I684" s="340">
        <v>0.10015747746462897</v>
      </c>
    </row>
    <row r="685" spans="1:9" x14ac:dyDescent="0.2">
      <c r="A685" s="411"/>
      <c r="B685" s="408"/>
      <c r="C685" s="408"/>
      <c r="D685" s="170" t="s">
        <v>327</v>
      </c>
      <c r="E685" s="337">
        <v>1.5021367833333341E-2</v>
      </c>
      <c r="F685" s="338">
        <v>2.3647773496223864E-2</v>
      </c>
      <c r="G685" s="173">
        <v>0.98735327368293957</v>
      </c>
      <c r="H685" s="339">
        <v>-5.6905564131295626E-2</v>
      </c>
      <c r="I685" s="340">
        <v>8.69482997979623E-2</v>
      </c>
    </row>
    <row r="686" spans="1:9" x14ac:dyDescent="0.2">
      <c r="A686" s="411"/>
      <c r="B686" s="408"/>
      <c r="C686" s="420"/>
      <c r="D686" s="176" t="s">
        <v>329</v>
      </c>
      <c r="E686" s="333">
        <v>-1.2855124499999995E-2</v>
      </c>
      <c r="F686" s="334">
        <v>2.3647773496223864E-2</v>
      </c>
      <c r="G686" s="179">
        <v>0.99379209293330506</v>
      </c>
      <c r="H686" s="335">
        <v>-8.4782056464628955E-2</v>
      </c>
      <c r="I686" s="336">
        <v>5.9071807464628971E-2</v>
      </c>
    </row>
    <row r="687" spans="1:9" x14ac:dyDescent="0.2">
      <c r="A687" s="411"/>
      <c r="B687" s="408"/>
      <c r="C687" s="421" t="s">
        <v>329</v>
      </c>
      <c r="D687" s="170" t="s">
        <v>256</v>
      </c>
      <c r="E687" s="337">
        <v>1.7284787833333343E-2</v>
      </c>
      <c r="F687" s="338">
        <v>2.3647773496223864E-2</v>
      </c>
      <c r="G687" s="173">
        <v>0.97645083292075807</v>
      </c>
      <c r="H687" s="339">
        <v>-5.4642144131295624E-2</v>
      </c>
      <c r="I687" s="340">
        <v>8.9211719797962302E-2</v>
      </c>
    </row>
    <row r="688" spans="1:9" x14ac:dyDescent="0.2">
      <c r="A688" s="411"/>
      <c r="B688" s="408"/>
      <c r="C688" s="408"/>
      <c r="D688" s="170" t="s">
        <v>257</v>
      </c>
      <c r="E688" s="337">
        <v>1.6230078499999995E-2</v>
      </c>
      <c r="F688" s="338">
        <v>2.3647773496223864E-2</v>
      </c>
      <c r="G688" s="173">
        <v>0.98213506542095663</v>
      </c>
      <c r="H688" s="339">
        <v>-5.5696853464628972E-2</v>
      </c>
      <c r="I688" s="340">
        <v>8.8157010464628954E-2</v>
      </c>
    </row>
    <row r="689" spans="1:9" x14ac:dyDescent="0.2">
      <c r="A689" s="411"/>
      <c r="B689" s="408"/>
      <c r="C689" s="408"/>
      <c r="D689" s="170" t="s">
        <v>306</v>
      </c>
      <c r="E689" s="337">
        <v>4.1085669999999998E-2</v>
      </c>
      <c r="F689" s="338">
        <v>2.3647773496223864E-2</v>
      </c>
      <c r="G689" s="173">
        <v>0.51914639536818807</v>
      </c>
      <c r="H689" s="339">
        <v>-3.0841261964628969E-2</v>
      </c>
      <c r="I689" s="340">
        <v>0.11301260196462896</v>
      </c>
    </row>
    <row r="690" spans="1:9" x14ac:dyDescent="0.2">
      <c r="A690" s="411"/>
      <c r="B690" s="408"/>
      <c r="C690" s="408"/>
      <c r="D690" s="170" t="s">
        <v>327</v>
      </c>
      <c r="E690" s="337">
        <v>2.7876492333333336E-2</v>
      </c>
      <c r="F690" s="338">
        <v>2.3647773496223864E-2</v>
      </c>
      <c r="G690" s="173">
        <v>0.8432813973522455</v>
      </c>
      <c r="H690" s="339">
        <v>-4.4050439631295631E-2</v>
      </c>
      <c r="I690" s="340">
        <v>9.9803424297962295E-2</v>
      </c>
    </row>
    <row r="691" spans="1:9" x14ac:dyDescent="0.2">
      <c r="A691" s="411"/>
      <c r="B691" s="420"/>
      <c r="C691" s="420"/>
      <c r="D691" s="176" t="s">
        <v>328</v>
      </c>
      <c r="E691" s="333">
        <v>1.2855124499999995E-2</v>
      </c>
      <c r="F691" s="334">
        <v>2.3647773496223864E-2</v>
      </c>
      <c r="G691" s="179">
        <v>0.99379209293330506</v>
      </c>
      <c r="H691" s="335">
        <v>-5.9071807464628971E-2</v>
      </c>
      <c r="I691" s="336">
        <v>8.4782056464628955E-2</v>
      </c>
    </row>
    <row r="692" spans="1:9" x14ac:dyDescent="0.2">
      <c r="A692" s="411"/>
      <c r="B692" s="420" t="s">
        <v>307</v>
      </c>
      <c r="C692" s="421" t="s">
        <v>256</v>
      </c>
      <c r="D692" s="170" t="s">
        <v>257</v>
      </c>
      <c r="E692" s="337">
        <v>-1.0547093333333479E-3</v>
      </c>
      <c r="F692" s="338">
        <v>2.3647773496223864E-2</v>
      </c>
      <c r="G692" s="173">
        <v>0.96472107192859502</v>
      </c>
      <c r="H692" s="339">
        <v>-4.934990579751674E-2</v>
      </c>
      <c r="I692" s="340">
        <v>4.7240487130850044E-2</v>
      </c>
    </row>
    <row r="693" spans="1:9" x14ac:dyDescent="0.2">
      <c r="A693" s="411"/>
      <c r="B693" s="408"/>
      <c r="C693" s="408"/>
      <c r="D693" s="170" t="s">
        <v>306</v>
      </c>
      <c r="E693" s="337">
        <v>2.3800882166666655E-2</v>
      </c>
      <c r="F693" s="338">
        <v>2.3647773496223864E-2</v>
      </c>
      <c r="G693" s="173">
        <v>0.32223679144019363</v>
      </c>
      <c r="H693" s="339">
        <v>-2.4494314297516737E-2</v>
      </c>
      <c r="I693" s="340">
        <v>7.2096078630850047E-2</v>
      </c>
    </row>
    <row r="694" spans="1:9" x14ac:dyDescent="0.2">
      <c r="A694" s="411"/>
      <c r="B694" s="408"/>
      <c r="C694" s="408"/>
      <c r="D694" s="170" t="s">
        <v>327</v>
      </c>
      <c r="E694" s="337">
        <v>1.0591704499999993E-2</v>
      </c>
      <c r="F694" s="338">
        <v>2.3647773496223864E-2</v>
      </c>
      <c r="G694" s="173">
        <v>0.65744727997351882</v>
      </c>
      <c r="H694" s="339">
        <v>-3.7703491964183398E-2</v>
      </c>
      <c r="I694" s="340">
        <v>5.8886900964183385E-2</v>
      </c>
    </row>
    <row r="695" spans="1:9" x14ac:dyDescent="0.2">
      <c r="A695" s="411"/>
      <c r="B695" s="408"/>
      <c r="C695" s="408"/>
      <c r="D695" s="170" t="s">
        <v>328</v>
      </c>
      <c r="E695" s="337">
        <v>-4.4296633333333474E-3</v>
      </c>
      <c r="F695" s="338">
        <v>2.3647773496223864E-2</v>
      </c>
      <c r="G695" s="173">
        <v>0.85267213446269308</v>
      </c>
      <c r="H695" s="339">
        <v>-5.2724859797516739E-2</v>
      </c>
      <c r="I695" s="340">
        <v>4.3865533130850044E-2</v>
      </c>
    </row>
    <row r="696" spans="1:9" x14ac:dyDescent="0.2">
      <c r="A696" s="411"/>
      <c r="B696" s="408"/>
      <c r="C696" s="420"/>
      <c r="D696" s="176" t="s">
        <v>329</v>
      </c>
      <c r="E696" s="333">
        <v>-1.7284787833333343E-2</v>
      </c>
      <c r="F696" s="334">
        <v>2.3647773496223864E-2</v>
      </c>
      <c r="G696" s="179">
        <v>0.47049456034737802</v>
      </c>
      <c r="H696" s="335">
        <v>-6.5579984297516741E-2</v>
      </c>
      <c r="I696" s="336">
        <v>3.1010408630850049E-2</v>
      </c>
    </row>
    <row r="697" spans="1:9" x14ac:dyDescent="0.2">
      <c r="A697" s="411"/>
      <c r="B697" s="408"/>
      <c r="C697" s="421" t="s">
        <v>257</v>
      </c>
      <c r="D697" s="170" t="s">
        <v>256</v>
      </c>
      <c r="E697" s="337">
        <v>1.0547093333333479E-3</v>
      </c>
      <c r="F697" s="338">
        <v>2.3647773496223864E-2</v>
      </c>
      <c r="G697" s="173">
        <v>0.96472107192859502</v>
      </c>
      <c r="H697" s="339">
        <v>-4.7240487130850044E-2</v>
      </c>
      <c r="I697" s="340">
        <v>4.934990579751674E-2</v>
      </c>
    </row>
    <row r="698" spans="1:9" x14ac:dyDescent="0.2">
      <c r="A698" s="411"/>
      <c r="B698" s="408"/>
      <c r="C698" s="408"/>
      <c r="D698" s="170" t="s">
        <v>306</v>
      </c>
      <c r="E698" s="337">
        <v>2.4855591500000003E-2</v>
      </c>
      <c r="F698" s="338">
        <v>2.3647773496223864E-2</v>
      </c>
      <c r="G698" s="173">
        <v>0.30161733877781322</v>
      </c>
      <c r="H698" s="339">
        <v>-2.3439604964183389E-2</v>
      </c>
      <c r="I698" s="340">
        <v>7.3150787964183395E-2</v>
      </c>
    </row>
    <row r="699" spans="1:9" x14ac:dyDescent="0.2">
      <c r="A699" s="411"/>
      <c r="B699" s="408"/>
      <c r="C699" s="408"/>
      <c r="D699" s="170" t="s">
        <v>327</v>
      </c>
      <c r="E699" s="337">
        <v>1.1646413833333341E-2</v>
      </c>
      <c r="F699" s="338">
        <v>2.3647773496223864E-2</v>
      </c>
      <c r="G699" s="173">
        <v>0.62595455866198735</v>
      </c>
      <c r="H699" s="339">
        <v>-3.6648782630850051E-2</v>
      </c>
      <c r="I699" s="340">
        <v>5.9941610297516733E-2</v>
      </c>
    </row>
    <row r="700" spans="1:9" x14ac:dyDescent="0.2">
      <c r="A700" s="411"/>
      <c r="B700" s="408"/>
      <c r="C700" s="408"/>
      <c r="D700" s="170" t="s">
        <v>328</v>
      </c>
      <c r="E700" s="337">
        <v>-3.3749539999999995E-3</v>
      </c>
      <c r="F700" s="338">
        <v>2.3647773496223864E-2</v>
      </c>
      <c r="G700" s="173">
        <v>0.88746743852435817</v>
      </c>
      <c r="H700" s="339">
        <v>-5.1670150464183391E-2</v>
      </c>
      <c r="I700" s="340">
        <v>4.4920242464183392E-2</v>
      </c>
    </row>
    <row r="701" spans="1:9" x14ac:dyDescent="0.2">
      <c r="A701" s="411"/>
      <c r="B701" s="408"/>
      <c r="C701" s="420"/>
      <c r="D701" s="176" t="s">
        <v>329</v>
      </c>
      <c r="E701" s="333">
        <v>-1.6230078499999995E-2</v>
      </c>
      <c r="F701" s="334">
        <v>2.3647773496223864E-2</v>
      </c>
      <c r="G701" s="179">
        <v>0.497778344807696</v>
      </c>
      <c r="H701" s="335">
        <v>-6.4525274964183393E-2</v>
      </c>
      <c r="I701" s="336">
        <v>3.2065117964183397E-2</v>
      </c>
    </row>
    <row r="702" spans="1:9" x14ac:dyDescent="0.2">
      <c r="A702" s="411"/>
      <c r="B702" s="408"/>
      <c r="C702" s="421" t="s">
        <v>306</v>
      </c>
      <c r="D702" s="170" t="s">
        <v>256</v>
      </c>
      <c r="E702" s="337">
        <v>-2.3800882166666655E-2</v>
      </c>
      <c r="F702" s="338">
        <v>2.3647773496223864E-2</v>
      </c>
      <c r="G702" s="173">
        <v>0.32223679144019363</v>
      </c>
      <c r="H702" s="339">
        <v>-7.2096078630850047E-2</v>
      </c>
      <c r="I702" s="340">
        <v>2.4494314297516737E-2</v>
      </c>
    </row>
    <row r="703" spans="1:9" x14ac:dyDescent="0.2">
      <c r="A703" s="411"/>
      <c r="B703" s="408"/>
      <c r="C703" s="408"/>
      <c r="D703" s="170" t="s">
        <v>257</v>
      </c>
      <c r="E703" s="337">
        <v>-2.4855591500000003E-2</v>
      </c>
      <c r="F703" s="338">
        <v>2.3647773496223864E-2</v>
      </c>
      <c r="G703" s="173">
        <v>0.30161733877781322</v>
      </c>
      <c r="H703" s="339">
        <v>-7.3150787964183395E-2</v>
      </c>
      <c r="I703" s="340">
        <v>2.3439604964183389E-2</v>
      </c>
    </row>
    <row r="704" spans="1:9" x14ac:dyDescent="0.2">
      <c r="A704" s="411"/>
      <c r="B704" s="408"/>
      <c r="C704" s="408"/>
      <c r="D704" s="170" t="s">
        <v>327</v>
      </c>
      <c r="E704" s="337">
        <v>-1.3209177666666662E-2</v>
      </c>
      <c r="F704" s="338">
        <v>2.3647773496223864E-2</v>
      </c>
      <c r="G704" s="173">
        <v>0.58059396900823579</v>
      </c>
      <c r="H704" s="339">
        <v>-6.1504374130850054E-2</v>
      </c>
      <c r="I704" s="340">
        <v>3.508601879751673E-2</v>
      </c>
    </row>
    <row r="705" spans="1:9" x14ac:dyDescent="0.2">
      <c r="A705" s="411"/>
      <c r="B705" s="408"/>
      <c r="C705" s="408"/>
      <c r="D705" s="170" t="s">
        <v>328</v>
      </c>
      <c r="E705" s="337">
        <v>-2.8230545500000002E-2</v>
      </c>
      <c r="F705" s="338">
        <v>2.3647773496223864E-2</v>
      </c>
      <c r="G705" s="173">
        <v>0.24191376539527762</v>
      </c>
      <c r="H705" s="339">
        <v>-7.6525741964183394E-2</v>
      </c>
      <c r="I705" s="340">
        <v>2.0064650964183389E-2</v>
      </c>
    </row>
    <row r="706" spans="1:9" x14ac:dyDescent="0.2">
      <c r="A706" s="411"/>
      <c r="B706" s="408"/>
      <c r="C706" s="420"/>
      <c r="D706" s="176" t="s">
        <v>329</v>
      </c>
      <c r="E706" s="333">
        <v>-4.1085669999999998E-2</v>
      </c>
      <c r="F706" s="334">
        <v>2.3647773496223864E-2</v>
      </c>
      <c r="G706" s="179">
        <v>9.2574348967005157E-2</v>
      </c>
      <c r="H706" s="335">
        <v>-8.9380866464183389E-2</v>
      </c>
      <c r="I706" s="336">
        <v>7.2095264641833957E-3</v>
      </c>
    </row>
    <row r="707" spans="1:9" x14ac:dyDescent="0.2">
      <c r="A707" s="411"/>
      <c r="B707" s="408"/>
      <c r="C707" s="421" t="s">
        <v>327</v>
      </c>
      <c r="D707" s="170" t="s">
        <v>256</v>
      </c>
      <c r="E707" s="337">
        <v>-1.0591704499999993E-2</v>
      </c>
      <c r="F707" s="338">
        <v>2.3647773496223864E-2</v>
      </c>
      <c r="G707" s="173">
        <v>0.65744727997351882</v>
      </c>
      <c r="H707" s="339">
        <v>-5.8886900964183385E-2</v>
      </c>
      <c r="I707" s="340">
        <v>3.7703491964183398E-2</v>
      </c>
    </row>
    <row r="708" spans="1:9" x14ac:dyDescent="0.2">
      <c r="A708" s="411"/>
      <c r="B708" s="408"/>
      <c r="C708" s="408"/>
      <c r="D708" s="170" t="s">
        <v>257</v>
      </c>
      <c r="E708" s="337">
        <v>-1.1646413833333341E-2</v>
      </c>
      <c r="F708" s="338">
        <v>2.3647773496223864E-2</v>
      </c>
      <c r="G708" s="173">
        <v>0.62595455866198735</v>
      </c>
      <c r="H708" s="339">
        <v>-5.9941610297516733E-2</v>
      </c>
      <c r="I708" s="340">
        <v>3.6648782630850051E-2</v>
      </c>
    </row>
    <row r="709" spans="1:9" x14ac:dyDescent="0.2">
      <c r="A709" s="411"/>
      <c r="B709" s="408"/>
      <c r="C709" s="408"/>
      <c r="D709" s="170" t="s">
        <v>306</v>
      </c>
      <c r="E709" s="337">
        <v>1.3209177666666662E-2</v>
      </c>
      <c r="F709" s="338">
        <v>2.3647773496223864E-2</v>
      </c>
      <c r="G709" s="173">
        <v>0.58059396900823579</v>
      </c>
      <c r="H709" s="339">
        <v>-3.508601879751673E-2</v>
      </c>
      <c r="I709" s="340">
        <v>6.1504374130850054E-2</v>
      </c>
    </row>
    <row r="710" spans="1:9" x14ac:dyDescent="0.2">
      <c r="A710" s="411"/>
      <c r="B710" s="408"/>
      <c r="C710" s="408"/>
      <c r="D710" s="170" t="s">
        <v>328</v>
      </c>
      <c r="E710" s="337">
        <v>-1.5021367833333341E-2</v>
      </c>
      <c r="F710" s="338">
        <v>2.3647773496223864E-2</v>
      </c>
      <c r="G710" s="173">
        <v>0.53010524925424563</v>
      </c>
      <c r="H710" s="339">
        <v>-6.3316564297516739E-2</v>
      </c>
      <c r="I710" s="340">
        <v>3.3273828630850051E-2</v>
      </c>
    </row>
    <row r="711" spans="1:9" x14ac:dyDescent="0.2">
      <c r="A711" s="411"/>
      <c r="B711" s="408"/>
      <c r="C711" s="420"/>
      <c r="D711" s="176" t="s">
        <v>329</v>
      </c>
      <c r="E711" s="333">
        <v>-2.7876492333333336E-2</v>
      </c>
      <c r="F711" s="334">
        <v>2.3647773496223864E-2</v>
      </c>
      <c r="G711" s="179">
        <v>0.24773481975586098</v>
      </c>
      <c r="H711" s="335">
        <v>-7.6171688797516734E-2</v>
      </c>
      <c r="I711" s="336">
        <v>2.0418704130850056E-2</v>
      </c>
    </row>
    <row r="712" spans="1:9" x14ac:dyDescent="0.2">
      <c r="A712" s="411"/>
      <c r="B712" s="408"/>
      <c r="C712" s="421" t="s">
        <v>328</v>
      </c>
      <c r="D712" s="170" t="s">
        <v>256</v>
      </c>
      <c r="E712" s="337">
        <v>4.4296633333333474E-3</v>
      </c>
      <c r="F712" s="338">
        <v>2.3647773496223864E-2</v>
      </c>
      <c r="G712" s="173">
        <v>0.85267213446269308</v>
      </c>
      <c r="H712" s="339">
        <v>-4.3865533130850044E-2</v>
      </c>
      <c r="I712" s="340">
        <v>5.2724859797516739E-2</v>
      </c>
    </row>
    <row r="713" spans="1:9" x14ac:dyDescent="0.2">
      <c r="A713" s="411"/>
      <c r="B713" s="408"/>
      <c r="C713" s="408"/>
      <c r="D713" s="170" t="s">
        <v>257</v>
      </c>
      <c r="E713" s="337">
        <v>3.3749539999999995E-3</v>
      </c>
      <c r="F713" s="338">
        <v>2.3647773496223864E-2</v>
      </c>
      <c r="G713" s="173">
        <v>0.88746743852435817</v>
      </c>
      <c r="H713" s="339">
        <v>-4.4920242464183392E-2</v>
      </c>
      <c r="I713" s="340">
        <v>5.1670150464183391E-2</v>
      </c>
    </row>
    <row r="714" spans="1:9" x14ac:dyDescent="0.2">
      <c r="A714" s="411"/>
      <c r="B714" s="408"/>
      <c r="C714" s="408"/>
      <c r="D714" s="170" t="s">
        <v>306</v>
      </c>
      <c r="E714" s="337">
        <v>2.8230545500000002E-2</v>
      </c>
      <c r="F714" s="338">
        <v>2.3647773496223864E-2</v>
      </c>
      <c r="G714" s="173">
        <v>0.24191376539527762</v>
      </c>
      <c r="H714" s="339">
        <v>-2.0064650964183389E-2</v>
      </c>
      <c r="I714" s="340">
        <v>7.6525741964183394E-2</v>
      </c>
    </row>
    <row r="715" spans="1:9" x14ac:dyDescent="0.2">
      <c r="A715" s="411"/>
      <c r="B715" s="408"/>
      <c r="C715" s="408"/>
      <c r="D715" s="170" t="s">
        <v>327</v>
      </c>
      <c r="E715" s="337">
        <v>1.5021367833333341E-2</v>
      </c>
      <c r="F715" s="338">
        <v>2.3647773496223864E-2</v>
      </c>
      <c r="G715" s="173">
        <v>0.53010524925424563</v>
      </c>
      <c r="H715" s="339">
        <v>-3.3273828630850051E-2</v>
      </c>
      <c r="I715" s="340">
        <v>6.3316564297516739E-2</v>
      </c>
    </row>
    <row r="716" spans="1:9" x14ac:dyDescent="0.2">
      <c r="A716" s="411"/>
      <c r="B716" s="408"/>
      <c r="C716" s="420"/>
      <c r="D716" s="176" t="s">
        <v>329</v>
      </c>
      <c r="E716" s="333">
        <v>-1.2855124499999995E-2</v>
      </c>
      <c r="F716" s="334">
        <v>2.3647773496223864E-2</v>
      </c>
      <c r="G716" s="179">
        <v>0.59072824521252854</v>
      </c>
      <c r="H716" s="335">
        <v>-6.1150320964183387E-2</v>
      </c>
      <c r="I716" s="336">
        <v>3.5440071964183396E-2</v>
      </c>
    </row>
    <row r="717" spans="1:9" x14ac:dyDescent="0.2">
      <c r="A717" s="411"/>
      <c r="B717" s="408"/>
      <c r="C717" s="421" t="s">
        <v>329</v>
      </c>
      <c r="D717" s="170" t="s">
        <v>256</v>
      </c>
      <c r="E717" s="337">
        <v>1.7284787833333343E-2</v>
      </c>
      <c r="F717" s="338">
        <v>2.3647773496223864E-2</v>
      </c>
      <c r="G717" s="173">
        <v>0.47049456034737802</v>
      </c>
      <c r="H717" s="339">
        <v>-3.1010408630850049E-2</v>
      </c>
      <c r="I717" s="340">
        <v>6.5579984297516741E-2</v>
      </c>
    </row>
    <row r="718" spans="1:9" x14ac:dyDescent="0.2">
      <c r="A718" s="411"/>
      <c r="B718" s="408"/>
      <c r="C718" s="408"/>
      <c r="D718" s="170" t="s">
        <v>257</v>
      </c>
      <c r="E718" s="337">
        <v>1.6230078499999995E-2</v>
      </c>
      <c r="F718" s="338">
        <v>2.3647773496223864E-2</v>
      </c>
      <c r="G718" s="173">
        <v>0.497778344807696</v>
      </c>
      <c r="H718" s="339">
        <v>-3.2065117964183397E-2</v>
      </c>
      <c r="I718" s="340">
        <v>6.4525274964183393E-2</v>
      </c>
    </row>
    <row r="719" spans="1:9" x14ac:dyDescent="0.2">
      <c r="A719" s="411"/>
      <c r="B719" s="408"/>
      <c r="C719" s="408"/>
      <c r="D719" s="170" t="s">
        <v>306</v>
      </c>
      <c r="E719" s="337">
        <v>4.1085669999999998E-2</v>
      </c>
      <c r="F719" s="338">
        <v>2.3647773496223864E-2</v>
      </c>
      <c r="G719" s="173">
        <v>9.2574348967005157E-2</v>
      </c>
      <c r="H719" s="339">
        <v>-7.2095264641833957E-3</v>
      </c>
      <c r="I719" s="340">
        <v>8.9380866464183389E-2</v>
      </c>
    </row>
    <row r="720" spans="1:9" x14ac:dyDescent="0.2">
      <c r="A720" s="411"/>
      <c r="B720" s="408"/>
      <c r="C720" s="408"/>
      <c r="D720" s="170" t="s">
        <v>327</v>
      </c>
      <c r="E720" s="337">
        <v>2.7876492333333336E-2</v>
      </c>
      <c r="F720" s="338">
        <v>2.3647773496223864E-2</v>
      </c>
      <c r="G720" s="173">
        <v>0.24773481975586098</v>
      </c>
      <c r="H720" s="339">
        <v>-2.0418704130850056E-2</v>
      </c>
      <c r="I720" s="340">
        <v>7.6171688797516734E-2</v>
      </c>
    </row>
    <row r="721" spans="1:9" x14ac:dyDescent="0.2">
      <c r="A721" s="405"/>
      <c r="B721" s="420"/>
      <c r="C721" s="420"/>
      <c r="D721" s="176" t="s">
        <v>328</v>
      </c>
      <c r="E721" s="333">
        <v>1.2855124499999995E-2</v>
      </c>
      <c r="F721" s="334">
        <v>2.3647773496223864E-2</v>
      </c>
      <c r="G721" s="179">
        <v>0.59072824521252854</v>
      </c>
      <c r="H721" s="335">
        <v>-3.5440071964183396E-2</v>
      </c>
      <c r="I721" s="336">
        <v>6.1150320964183387E-2</v>
      </c>
    </row>
    <row r="722" spans="1:9" x14ac:dyDescent="0.2">
      <c r="A722" s="405" t="s">
        <v>524</v>
      </c>
      <c r="B722" s="420" t="s">
        <v>305</v>
      </c>
      <c r="C722" s="421" t="s">
        <v>256</v>
      </c>
      <c r="D722" s="170" t="s">
        <v>257</v>
      </c>
      <c r="E722" s="337">
        <v>-2.1044771333333323E-2</v>
      </c>
      <c r="F722" s="338">
        <v>3.493578563450353E-2</v>
      </c>
      <c r="G722" s="173">
        <v>0.99005357319232978</v>
      </c>
      <c r="H722" s="339">
        <v>-0.12730525614663091</v>
      </c>
      <c r="I722" s="340">
        <v>8.5215713479964247E-2</v>
      </c>
    </row>
    <row r="723" spans="1:9" x14ac:dyDescent="0.2">
      <c r="A723" s="411"/>
      <c r="B723" s="408"/>
      <c r="C723" s="408"/>
      <c r="D723" s="170" t="s">
        <v>306</v>
      </c>
      <c r="E723" s="337">
        <v>5.797800933333333E-2</v>
      </c>
      <c r="F723" s="338">
        <v>3.493578563450353E-2</v>
      </c>
      <c r="G723" s="173">
        <v>0.5675903012155048</v>
      </c>
      <c r="H723" s="339">
        <v>-4.8282475479964247E-2</v>
      </c>
      <c r="I723" s="340">
        <v>0.16423849414663091</v>
      </c>
    </row>
    <row r="724" spans="1:9" x14ac:dyDescent="0.2">
      <c r="A724" s="411"/>
      <c r="B724" s="408"/>
      <c r="C724" s="408"/>
      <c r="D724" s="170" t="s">
        <v>327</v>
      </c>
      <c r="E724" s="337">
        <v>-1.1670913999999977E-2</v>
      </c>
      <c r="F724" s="338">
        <v>3.493578563450353E-2</v>
      </c>
      <c r="G724" s="173">
        <v>0.9993887952444287</v>
      </c>
      <c r="H724" s="339">
        <v>-0.11793139881329755</v>
      </c>
      <c r="I724" s="340">
        <v>9.4589570813297594E-2</v>
      </c>
    </row>
    <row r="725" spans="1:9" ht="13.5" x14ac:dyDescent="0.2">
      <c r="A725" s="411"/>
      <c r="B725" s="408"/>
      <c r="C725" s="408"/>
      <c r="D725" s="170" t="s">
        <v>328</v>
      </c>
      <c r="E725" s="182" t="s">
        <v>567</v>
      </c>
      <c r="F725" s="338">
        <v>3.493578563450353E-2</v>
      </c>
      <c r="G725" s="173">
        <v>3.3027500673090682E-2</v>
      </c>
      <c r="H725" s="339">
        <v>-0.21878009964663095</v>
      </c>
      <c r="I725" s="340">
        <v>-6.259130020035788E-3</v>
      </c>
    </row>
    <row r="726" spans="1:9" x14ac:dyDescent="0.2">
      <c r="A726" s="411"/>
      <c r="B726" s="408"/>
      <c r="C726" s="420"/>
      <c r="D726" s="176" t="s">
        <v>329</v>
      </c>
      <c r="E726" s="333">
        <v>-1.8170597999999982E-2</v>
      </c>
      <c r="F726" s="334">
        <v>3.493578563450353E-2</v>
      </c>
      <c r="G726" s="179">
        <v>0.99494402315890906</v>
      </c>
      <c r="H726" s="335">
        <v>-0.12443108281329755</v>
      </c>
      <c r="I726" s="336">
        <v>8.8089886813297588E-2</v>
      </c>
    </row>
    <row r="727" spans="1:9" x14ac:dyDescent="0.2">
      <c r="A727" s="411"/>
      <c r="B727" s="408"/>
      <c r="C727" s="421" t="s">
        <v>257</v>
      </c>
      <c r="D727" s="170" t="s">
        <v>256</v>
      </c>
      <c r="E727" s="337">
        <v>2.1044771333333323E-2</v>
      </c>
      <c r="F727" s="338">
        <v>3.493578563450353E-2</v>
      </c>
      <c r="G727" s="173">
        <v>0.99005357319232978</v>
      </c>
      <c r="H727" s="339">
        <v>-8.5215713479964247E-2</v>
      </c>
      <c r="I727" s="340">
        <v>0.12730525614663091</v>
      </c>
    </row>
    <row r="728" spans="1:9" x14ac:dyDescent="0.2">
      <c r="A728" s="411"/>
      <c r="B728" s="408"/>
      <c r="C728" s="408"/>
      <c r="D728" s="170" t="s">
        <v>306</v>
      </c>
      <c r="E728" s="337">
        <v>7.9022780666666653E-2</v>
      </c>
      <c r="F728" s="338">
        <v>3.493578563450353E-2</v>
      </c>
      <c r="G728" s="173">
        <v>0.24082250358190571</v>
      </c>
      <c r="H728" s="339">
        <v>-2.7237704146630924E-2</v>
      </c>
      <c r="I728" s="340">
        <v>0.18528326547996424</v>
      </c>
    </row>
    <row r="729" spans="1:9" x14ac:dyDescent="0.2">
      <c r="A729" s="411"/>
      <c r="B729" s="408"/>
      <c r="C729" s="408"/>
      <c r="D729" s="170" t="s">
        <v>327</v>
      </c>
      <c r="E729" s="337">
        <v>9.3738573333333464E-3</v>
      </c>
      <c r="F729" s="338">
        <v>3.493578563450353E-2</v>
      </c>
      <c r="G729" s="173">
        <v>0.99979045442295045</v>
      </c>
      <c r="H729" s="339">
        <v>-9.6886627479964224E-2</v>
      </c>
      <c r="I729" s="340">
        <v>0.11563434214663092</v>
      </c>
    </row>
    <row r="730" spans="1:9" x14ac:dyDescent="0.2">
      <c r="A730" s="411"/>
      <c r="B730" s="408"/>
      <c r="C730" s="408"/>
      <c r="D730" s="170" t="s">
        <v>328</v>
      </c>
      <c r="E730" s="337">
        <v>-9.1474843500000041E-2</v>
      </c>
      <c r="F730" s="338">
        <v>3.493578563450353E-2</v>
      </c>
      <c r="G730" s="173">
        <v>0.12382143926820488</v>
      </c>
      <c r="H730" s="339">
        <v>-0.19773532831329763</v>
      </c>
      <c r="I730" s="340">
        <v>1.4785641313297534E-2</v>
      </c>
    </row>
    <row r="731" spans="1:9" x14ac:dyDescent="0.2">
      <c r="A731" s="411"/>
      <c r="B731" s="408"/>
      <c r="C731" s="420"/>
      <c r="D731" s="176" t="s">
        <v>329</v>
      </c>
      <c r="E731" s="333">
        <v>2.8741733333333408E-3</v>
      </c>
      <c r="F731" s="334">
        <v>3.493578563450353E-2</v>
      </c>
      <c r="G731" s="179">
        <v>0.99999940772524987</v>
      </c>
      <c r="H731" s="335">
        <v>-0.10338631147996423</v>
      </c>
      <c r="I731" s="336">
        <v>0.10913465814663091</v>
      </c>
    </row>
    <row r="732" spans="1:9" x14ac:dyDescent="0.2">
      <c r="A732" s="411"/>
      <c r="B732" s="408"/>
      <c r="C732" s="421" t="s">
        <v>306</v>
      </c>
      <c r="D732" s="170" t="s">
        <v>256</v>
      </c>
      <c r="E732" s="337">
        <v>-5.797800933333333E-2</v>
      </c>
      <c r="F732" s="338">
        <v>3.493578563450353E-2</v>
      </c>
      <c r="G732" s="173">
        <v>0.5675903012155048</v>
      </c>
      <c r="H732" s="339">
        <v>-0.16423849414663091</v>
      </c>
      <c r="I732" s="340">
        <v>4.8282475479964247E-2</v>
      </c>
    </row>
    <row r="733" spans="1:9" x14ac:dyDescent="0.2">
      <c r="A733" s="411"/>
      <c r="B733" s="408"/>
      <c r="C733" s="408"/>
      <c r="D733" s="170" t="s">
        <v>257</v>
      </c>
      <c r="E733" s="337">
        <v>-7.9022780666666653E-2</v>
      </c>
      <c r="F733" s="338">
        <v>3.493578563450353E-2</v>
      </c>
      <c r="G733" s="173">
        <v>0.24082250358190571</v>
      </c>
      <c r="H733" s="339">
        <v>-0.18528326547996424</v>
      </c>
      <c r="I733" s="340">
        <v>2.7237704146630924E-2</v>
      </c>
    </row>
    <row r="734" spans="1:9" x14ac:dyDescent="0.2">
      <c r="A734" s="411"/>
      <c r="B734" s="408"/>
      <c r="C734" s="408"/>
      <c r="D734" s="170" t="s">
        <v>327</v>
      </c>
      <c r="E734" s="337">
        <v>-6.9648923333333307E-2</v>
      </c>
      <c r="F734" s="338">
        <v>3.493578563450353E-2</v>
      </c>
      <c r="G734" s="173">
        <v>0.36933644799201248</v>
      </c>
      <c r="H734" s="339">
        <v>-0.17590940814663089</v>
      </c>
      <c r="I734" s="340">
        <v>3.6611561479964271E-2</v>
      </c>
    </row>
    <row r="735" spans="1:9" ht="13.5" x14ac:dyDescent="0.2">
      <c r="A735" s="411"/>
      <c r="B735" s="408"/>
      <c r="C735" s="408"/>
      <c r="D735" s="170" t="s">
        <v>328</v>
      </c>
      <c r="E735" s="182" t="s">
        <v>568</v>
      </c>
      <c r="F735" s="338">
        <v>3.493578563450353E-2</v>
      </c>
      <c r="G735" s="173">
        <v>4.3184705553256375E-4</v>
      </c>
      <c r="H735" s="339">
        <v>-0.27675810897996428</v>
      </c>
      <c r="I735" s="340">
        <v>-6.4237139353369124E-2</v>
      </c>
    </row>
    <row r="736" spans="1:9" x14ac:dyDescent="0.2">
      <c r="A736" s="411"/>
      <c r="B736" s="408"/>
      <c r="C736" s="420"/>
      <c r="D736" s="176" t="s">
        <v>329</v>
      </c>
      <c r="E736" s="333">
        <v>-7.6148607333333312E-2</v>
      </c>
      <c r="F736" s="334">
        <v>3.493578563450353E-2</v>
      </c>
      <c r="G736" s="179">
        <v>0.27655219892183258</v>
      </c>
      <c r="H736" s="335">
        <v>-0.1824090921466309</v>
      </c>
      <c r="I736" s="336">
        <v>3.0111877479964265E-2</v>
      </c>
    </row>
    <row r="737" spans="1:9" x14ac:dyDescent="0.2">
      <c r="A737" s="411"/>
      <c r="B737" s="408"/>
      <c r="C737" s="421" t="s">
        <v>327</v>
      </c>
      <c r="D737" s="170" t="s">
        <v>256</v>
      </c>
      <c r="E737" s="337">
        <v>1.1670913999999977E-2</v>
      </c>
      <c r="F737" s="338">
        <v>3.493578563450353E-2</v>
      </c>
      <c r="G737" s="173">
        <v>0.9993887952444287</v>
      </c>
      <c r="H737" s="339">
        <v>-9.4589570813297594E-2</v>
      </c>
      <c r="I737" s="340">
        <v>0.11793139881329755</v>
      </c>
    </row>
    <row r="738" spans="1:9" x14ac:dyDescent="0.2">
      <c r="A738" s="411"/>
      <c r="B738" s="408"/>
      <c r="C738" s="408"/>
      <c r="D738" s="170" t="s">
        <v>257</v>
      </c>
      <c r="E738" s="337">
        <v>-9.3738573333333464E-3</v>
      </c>
      <c r="F738" s="338">
        <v>3.493578563450353E-2</v>
      </c>
      <c r="G738" s="173">
        <v>0.99979045442295045</v>
      </c>
      <c r="H738" s="339">
        <v>-0.11563434214663092</v>
      </c>
      <c r="I738" s="340">
        <v>9.6886627479964224E-2</v>
      </c>
    </row>
    <row r="739" spans="1:9" x14ac:dyDescent="0.2">
      <c r="A739" s="411"/>
      <c r="B739" s="408"/>
      <c r="C739" s="408"/>
      <c r="D739" s="170" t="s">
        <v>306</v>
      </c>
      <c r="E739" s="337">
        <v>6.9648923333333307E-2</v>
      </c>
      <c r="F739" s="338">
        <v>3.493578563450353E-2</v>
      </c>
      <c r="G739" s="173">
        <v>0.36933644799201248</v>
      </c>
      <c r="H739" s="339">
        <v>-3.6611561479964271E-2</v>
      </c>
      <c r="I739" s="340">
        <v>0.17590940814663089</v>
      </c>
    </row>
    <row r="740" spans="1:9" x14ac:dyDescent="0.2">
      <c r="A740" s="411"/>
      <c r="B740" s="408"/>
      <c r="C740" s="408"/>
      <c r="D740" s="170" t="s">
        <v>328</v>
      </c>
      <c r="E740" s="337">
        <v>-0.10084870083333339</v>
      </c>
      <c r="F740" s="338">
        <v>3.493578563450353E-2</v>
      </c>
      <c r="G740" s="173">
        <v>7.0579399110958785E-2</v>
      </c>
      <c r="H740" s="339">
        <v>-0.20710918564663097</v>
      </c>
      <c r="I740" s="340">
        <v>5.4117839799641887E-3</v>
      </c>
    </row>
    <row r="741" spans="1:9" x14ac:dyDescent="0.2">
      <c r="A741" s="411"/>
      <c r="B741" s="408"/>
      <c r="C741" s="420"/>
      <c r="D741" s="176" t="s">
        <v>329</v>
      </c>
      <c r="E741" s="333">
        <v>-6.4996840000000056E-3</v>
      </c>
      <c r="F741" s="334">
        <v>3.493578563450353E-2</v>
      </c>
      <c r="G741" s="179">
        <v>0.99996559657418338</v>
      </c>
      <c r="H741" s="335">
        <v>-0.11276016881329758</v>
      </c>
      <c r="I741" s="336">
        <v>9.9760800813297565E-2</v>
      </c>
    </row>
    <row r="742" spans="1:9" ht="13.5" x14ac:dyDescent="0.2">
      <c r="A742" s="411"/>
      <c r="B742" s="408"/>
      <c r="C742" s="421" t="s">
        <v>328</v>
      </c>
      <c r="D742" s="170" t="s">
        <v>256</v>
      </c>
      <c r="E742" s="182" t="s">
        <v>569</v>
      </c>
      <c r="F742" s="338">
        <v>3.493578563450353E-2</v>
      </c>
      <c r="G742" s="173">
        <v>3.3027500673090682E-2</v>
      </c>
      <c r="H742" s="339">
        <v>6.259130020035788E-3</v>
      </c>
      <c r="I742" s="340">
        <v>0.21878009964663095</v>
      </c>
    </row>
    <row r="743" spans="1:9" x14ac:dyDescent="0.2">
      <c r="A743" s="411"/>
      <c r="B743" s="408"/>
      <c r="C743" s="408"/>
      <c r="D743" s="170" t="s">
        <v>257</v>
      </c>
      <c r="E743" s="337">
        <v>9.1474843500000041E-2</v>
      </c>
      <c r="F743" s="338">
        <v>3.493578563450353E-2</v>
      </c>
      <c r="G743" s="173">
        <v>0.12382143926820488</v>
      </c>
      <c r="H743" s="339">
        <v>-1.4785641313297534E-2</v>
      </c>
      <c r="I743" s="340">
        <v>0.19773532831329763</v>
      </c>
    </row>
    <row r="744" spans="1:9" ht="13.5" x14ac:dyDescent="0.2">
      <c r="A744" s="411"/>
      <c r="B744" s="408"/>
      <c r="C744" s="408"/>
      <c r="D744" s="170" t="s">
        <v>306</v>
      </c>
      <c r="E744" s="182" t="s">
        <v>570</v>
      </c>
      <c r="F744" s="338">
        <v>3.493578563450353E-2</v>
      </c>
      <c r="G744" s="173">
        <v>4.3184705553256375E-4</v>
      </c>
      <c r="H744" s="339">
        <v>6.4237139353369124E-2</v>
      </c>
      <c r="I744" s="340">
        <v>0.27675810897996428</v>
      </c>
    </row>
    <row r="745" spans="1:9" x14ac:dyDescent="0.2">
      <c r="A745" s="411"/>
      <c r="B745" s="408"/>
      <c r="C745" s="408"/>
      <c r="D745" s="170" t="s">
        <v>327</v>
      </c>
      <c r="E745" s="337">
        <v>0.10084870083333339</v>
      </c>
      <c r="F745" s="338">
        <v>3.493578563450353E-2</v>
      </c>
      <c r="G745" s="173">
        <v>7.0579399110958785E-2</v>
      </c>
      <c r="H745" s="339">
        <v>-5.4117839799641887E-3</v>
      </c>
      <c r="I745" s="340">
        <v>0.20710918564663097</v>
      </c>
    </row>
    <row r="746" spans="1:9" x14ac:dyDescent="0.2">
      <c r="A746" s="411"/>
      <c r="B746" s="408"/>
      <c r="C746" s="420"/>
      <c r="D746" s="176" t="s">
        <v>329</v>
      </c>
      <c r="E746" s="333">
        <v>9.4349016833333382E-2</v>
      </c>
      <c r="F746" s="334">
        <v>3.493578563450353E-2</v>
      </c>
      <c r="G746" s="179">
        <v>0.10475031276186297</v>
      </c>
      <c r="H746" s="335">
        <v>-1.1911467979964193E-2</v>
      </c>
      <c r="I746" s="336">
        <v>0.20060950164663097</v>
      </c>
    </row>
    <row r="747" spans="1:9" x14ac:dyDescent="0.2">
      <c r="A747" s="411"/>
      <c r="B747" s="408"/>
      <c r="C747" s="421" t="s">
        <v>329</v>
      </c>
      <c r="D747" s="170" t="s">
        <v>256</v>
      </c>
      <c r="E747" s="337">
        <v>1.8170597999999982E-2</v>
      </c>
      <c r="F747" s="338">
        <v>3.493578563450353E-2</v>
      </c>
      <c r="G747" s="173">
        <v>0.99494402315890906</v>
      </c>
      <c r="H747" s="339">
        <v>-8.8089886813297588E-2</v>
      </c>
      <c r="I747" s="340">
        <v>0.12443108281329755</v>
      </c>
    </row>
    <row r="748" spans="1:9" x14ac:dyDescent="0.2">
      <c r="A748" s="411"/>
      <c r="B748" s="408"/>
      <c r="C748" s="408"/>
      <c r="D748" s="170" t="s">
        <v>257</v>
      </c>
      <c r="E748" s="337">
        <v>-2.8741733333333408E-3</v>
      </c>
      <c r="F748" s="338">
        <v>3.493578563450353E-2</v>
      </c>
      <c r="G748" s="173">
        <v>0.99999940772524987</v>
      </c>
      <c r="H748" s="339">
        <v>-0.10913465814663091</v>
      </c>
      <c r="I748" s="340">
        <v>0.10338631147996423</v>
      </c>
    </row>
    <row r="749" spans="1:9" x14ac:dyDescent="0.2">
      <c r="A749" s="411"/>
      <c r="B749" s="408"/>
      <c r="C749" s="408"/>
      <c r="D749" s="170" t="s">
        <v>306</v>
      </c>
      <c r="E749" s="337">
        <v>7.6148607333333312E-2</v>
      </c>
      <c r="F749" s="338">
        <v>3.493578563450353E-2</v>
      </c>
      <c r="G749" s="173">
        <v>0.27655219892183258</v>
      </c>
      <c r="H749" s="339">
        <v>-3.0111877479964265E-2</v>
      </c>
      <c r="I749" s="340">
        <v>0.1824090921466309</v>
      </c>
    </row>
    <row r="750" spans="1:9" x14ac:dyDescent="0.2">
      <c r="A750" s="411"/>
      <c r="B750" s="408"/>
      <c r="C750" s="408"/>
      <c r="D750" s="170" t="s">
        <v>327</v>
      </c>
      <c r="E750" s="337">
        <v>6.4996840000000056E-3</v>
      </c>
      <c r="F750" s="338">
        <v>3.493578563450353E-2</v>
      </c>
      <c r="G750" s="173">
        <v>0.99996559657418338</v>
      </c>
      <c r="H750" s="339">
        <v>-9.9760800813297565E-2</v>
      </c>
      <c r="I750" s="340">
        <v>0.11276016881329758</v>
      </c>
    </row>
    <row r="751" spans="1:9" x14ac:dyDescent="0.2">
      <c r="A751" s="411"/>
      <c r="B751" s="420"/>
      <c r="C751" s="420"/>
      <c r="D751" s="176" t="s">
        <v>328</v>
      </c>
      <c r="E751" s="333">
        <v>-9.4349016833333382E-2</v>
      </c>
      <c r="F751" s="334">
        <v>3.493578563450353E-2</v>
      </c>
      <c r="G751" s="179">
        <v>0.10475031276186297</v>
      </c>
      <c r="H751" s="335">
        <v>-0.20060950164663097</v>
      </c>
      <c r="I751" s="336">
        <v>1.1911467979964193E-2</v>
      </c>
    </row>
    <row r="752" spans="1:9" x14ac:dyDescent="0.2">
      <c r="A752" s="411"/>
      <c r="B752" s="420" t="s">
        <v>307</v>
      </c>
      <c r="C752" s="421" t="s">
        <v>256</v>
      </c>
      <c r="D752" s="170" t="s">
        <v>257</v>
      </c>
      <c r="E752" s="337">
        <v>-2.1044771333333323E-2</v>
      </c>
      <c r="F752" s="338">
        <v>3.493578563450353E-2</v>
      </c>
      <c r="G752" s="173">
        <v>0.55144471871093148</v>
      </c>
      <c r="H752" s="339">
        <v>-9.23931640739169E-2</v>
      </c>
      <c r="I752" s="340">
        <v>5.0303621407250261E-2</v>
      </c>
    </row>
    <row r="753" spans="1:9" x14ac:dyDescent="0.2">
      <c r="A753" s="411"/>
      <c r="B753" s="408"/>
      <c r="C753" s="408"/>
      <c r="D753" s="170" t="s">
        <v>306</v>
      </c>
      <c r="E753" s="337">
        <v>5.797800933333333E-2</v>
      </c>
      <c r="F753" s="338">
        <v>3.493578563450353E-2</v>
      </c>
      <c r="G753" s="173">
        <v>0.10742266311621618</v>
      </c>
      <c r="H753" s="339">
        <v>-1.3370383407250252E-2</v>
      </c>
      <c r="I753" s="340">
        <v>0.12932640207391691</v>
      </c>
    </row>
    <row r="754" spans="1:9" x14ac:dyDescent="0.2">
      <c r="A754" s="411"/>
      <c r="B754" s="408"/>
      <c r="C754" s="408"/>
      <c r="D754" s="170" t="s">
        <v>327</v>
      </c>
      <c r="E754" s="337">
        <v>-1.1670913999999977E-2</v>
      </c>
      <c r="F754" s="338">
        <v>3.493578563450353E-2</v>
      </c>
      <c r="G754" s="173">
        <v>0.74065267510020638</v>
      </c>
      <c r="H754" s="339">
        <v>-8.3019306740583554E-2</v>
      </c>
      <c r="I754" s="340">
        <v>5.9677478740583607E-2</v>
      </c>
    </row>
    <row r="755" spans="1:9" ht="13.5" x14ac:dyDescent="0.2">
      <c r="A755" s="411"/>
      <c r="B755" s="408"/>
      <c r="C755" s="408"/>
      <c r="D755" s="170" t="s">
        <v>328</v>
      </c>
      <c r="E755" s="182" t="s">
        <v>567</v>
      </c>
      <c r="F755" s="338">
        <v>3.493578563450353E-2</v>
      </c>
      <c r="G755" s="173">
        <v>3.0697305190095286E-3</v>
      </c>
      <c r="H755" s="339">
        <v>-0.18386800757391694</v>
      </c>
      <c r="I755" s="340">
        <v>-4.117122209274978E-2</v>
      </c>
    </row>
    <row r="756" spans="1:9" x14ac:dyDescent="0.2">
      <c r="A756" s="411"/>
      <c r="B756" s="408"/>
      <c r="C756" s="420"/>
      <c r="D756" s="176" t="s">
        <v>329</v>
      </c>
      <c r="E756" s="333">
        <v>-1.8170597999999982E-2</v>
      </c>
      <c r="F756" s="334">
        <v>3.493578563450353E-2</v>
      </c>
      <c r="G756" s="179">
        <v>0.60680122351191457</v>
      </c>
      <c r="H756" s="335">
        <v>-8.9518990740583559E-2</v>
      </c>
      <c r="I756" s="336">
        <v>5.3177794740583602E-2</v>
      </c>
    </row>
    <row r="757" spans="1:9" x14ac:dyDescent="0.2">
      <c r="A757" s="411"/>
      <c r="B757" s="408"/>
      <c r="C757" s="421" t="s">
        <v>257</v>
      </c>
      <c r="D757" s="170" t="s">
        <v>256</v>
      </c>
      <c r="E757" s="337">
        <v>2.1044771333333323E-2</v>
      </c>
      <c r="F757" s="338">
        <v>3.493578563450353E-2</v>
      </c>
      <c r="G757" s="173">
        <v>0.55144471871093148</v>
      </c>
      <c r="H757" s="339">
        <v>-5.0303621407250261E-2</v>
      </c>
      <c r="I757" s="340">
        <v>9.23931640739169E-2</v>
      </c>
    </row>
    <row r="758" spans="1:9" ht="13.5" x14ac:dyDescent="0.2">
      <c r="A758" s="411"/>
      <c r="B758" s="408"/>
      <c r="C758" s="408"/>
      <c r="D758" s="170" t="s">
        <v>306</v>
      </c>
      <c r="E758" s="182" t="s">
        <v>571</v>
      </c>
      <c r="F758" s="338">
        <v>3.493578563450353E-2</v>
      </c>
      <c r="G758" s="173">
        <v>3.1106402410697027E-2</v>
      </c>
      <c r="H758" s="339">
        <v>7.6743879260830709E-3</v>
      </c>
      <c r="I758" s="340">
        <v>0.15037117340725023</v>
      </c>
    </row>
    <row r="759" spans="1:9" x14ac:dyDescent="0.2">
      <c r="A759" s="411"/>
      <c r="B759" s="408"/>
      <c r="C759" s="408"/>
      <c r="D759" s="170" t="s">
        <v>327</v>
      </c>
      <c r="E759" s="337">
        <v>9.3738573333333464E-3</v>
      </c>
      <c r="F759" s="338">
        <v>3.493578563450353E-2</v>
      </c>
      <c r="G759" s="173">
        <v>0.79029195020178056</v>
      </c>
      <c r="H759" s="339">
        <v>-6.1974535407250238E-2</v>
      </c>
      <c r="I759" s="340">
        <v>8.0722250073916924E-2</v>
      </c>
    </row>
    <row r="760" spans="1:9" ht="13.5" x14ac:dyDescent="0.2">
      <c r="A760" s="411"/>
      <c r="B760" s="408"/>
      <c r="C760" s="408"/>
      <c r="D760" s="170" t="s">
        <v>328</v>
      </c>
      <c r="E760" s="182" t="s">
        <v>572</v>
      </c>
      <c r="F760" s="338">
        <v>3.493578563450353E-2</v>
      </c>
      <c r="G760" s="173">
        <v>1.371666847035102E-2</v>
      </c>
      <c r="H760" s="339">
        <v>-0.16282323624058362</v>
      </c>
      <c r="I760" s="340">
        <v>-2.0126450759416457E-2</v>
      </c>
    </row>
    <row r="761" spans="1:9" x14ac:dyDescent="0.2">
      <c r="A761" s="411"/>
      <c r="B761" s="408"/>
      <c r="C761" s="420"/>
      <c r="D761" s="176" t="s">
        <v>329</v>
      </c>
      <c r="E761" s="333">
        <v>2.8741733333333408E-3</v>
      </c>
      <c r="F761" s="334">
        <v>3.493578563450353E-2</v>
      </c>
      <c r="G761" s="179">
        <v>0.93497833598234115</v>
      </c>
      <c r="H761" s="335">
        <v>-6.8474219407250236E-2</v>
      </c>
      <c r="I761" s="336">
        <v>7.4222566073916918E-2</v>
      </c>
    </row>
    <row r="762" spans="1:9" x14ac:dyDescent="0.2">
      <c r="A762" s="411"/>
      <c r="B762" s="408"/>
      <c r="C762" s="421" t="s">
        <v>306</v>
      </c>
      <c r="D762" s="170" t="s">
        <v>256</v>
      </c>
      <c r="E762" s="337">
        <v>-5.797800933333333E-2</v>
      </c>
      <c r="F762" s="338">
        <v>3.493578563450353E-2</v>
      </c>
      <c r="G762" s="173">
        <v>0.10742266311621618</v>
      </c>
      <c r="H762" s="339">
        <v>-0.12932640207391691</v>
      </c>
      <c r="I762" s="340">
        <v>1.3370383407250252E-2</v>
      </c>
    </row>
    <row r="763" spans="1:9" ht="13.5" x14ac:dyDescent="0.2">
      <c r="A763" s="411"/>
      <c r="B763" s="408"/>
      <c r="C763" s="408"/>
      <c r="D763" s="170" t="s">
        <v>257</v>
      </c>
      <c r="E763" s="182" t="s">
        <v>573</v>
      </c>
      <c r="F763" s="338">
        <v>3.493578563450353E-2</v>
      </c>
      <c r="G763" s="173">
        <v>3.1106402410697027E-2</v>
      </c>
      <c r="H763" s="339">
        <v>-0.15037117340725023</v>
      </c>
      <c r="I763" s="340">
        <v>-7.6743879260830709E-3</v>
      </c>
    </row>
    <row r="764" spans="1:9" x14ac:dyDescent="0.2">
      <c r="A764" s="411"/>
      <c r="B764" s="408"/>
      <c r="C764" s="408"/>
      <c r="D764" s="170" t="s">
        <v>327</v>
      </c>
      <c r="E764" s="337">
        <v>-6.9648923333333307E-2</v>
      </c>
      <c r="F764" s="338">
        <v>3.493578563450353E-2</v>
      </c>
      <c r="G764" s="173">
        <v>5.5353914768255054E-2</v>
      </c>
      <c r="H764" s="339">
        <v>-0.14099731607391688</v>
      </c>
      <c r="I764" s="340">
        <v>1.6994694072502755E-3</v>
      </c>
    </row>
    <row r="765" spans="1:9" ht="13.5" x14ac:dyDescent="0.2">
      <c r="A765" s="411"/>
      <c r="B765" s="408"/>
      <c r="C765" s="408"/>
      <c r="D765" s="170" t="s">
        <v>328</v>
      </c>
      <c r="E765" s="182" t="s">
        <v>568</v>
      </c>
      <c r="F765" s="338">
        <v>3.493578563450353E-2</v>
      </c>
      <c r="G765" s="173">
        <v>3.2658461567170415E-5</v>
      </c>
      <c r="H765" s="339">
        <v>-0.24184601690725027</v>
      </c>
      <c r="I765" s="340">
        <v>-9.9149231426083118E-2</v>
      </c>
    </row>
    <row r="766" spans="1:9" ht="13.5" x14ac:dyDescent="0.2">
      <c r="A766" s="411"/>
      <c r="B766" s="408"/>
      <c r="C766" s="420"/>
      <c r="D766" s="176" t="s">
        <v>329</v>
      </c>
      <c r="E766" s="183" t="s">
        <v>574</v>
      </c>
      <c r="F766" s="334">
        <v>3.493578563450353E-2</v>
      </c>
      <c r="G766" s="179">
        <v>3.7263546038899677E-2</v>
      </c>
      <c r="H766" s="335">
        <v>-0.14749700007391689</v>
      </c>
      <c r="I766" s="336">
        <v>-4.8002145927497301E-3</v>
      </c>
    </row>
    <row r="767" spans="1:9" x14ac:dyDescent="0.2">
      <c r="A767" s="411"/>
      <c r="B767" s="408"/>
      <c r="C767" s="421" t="s">
        <v>327</v>
      </c>
      <c r="D767" s="170" t="s">
        <v>256</v>
      </c>
      <c r="E767" s="337">
        <v>1.1670913999999977E-2</v>
      </c>
      <c r="F767" s="338">
        <v>3.493578563450353E-2</v>
      </c>
      <c r="G767" s="173">
        <v>0.74065267510020638</v>
      </c>
      <c r="H767" s="339">
        <v>-5.9677478740583607E-2</v>
      </c>
      <c r="I767" s="340">
        <v>8.3019306740583554E-2</v>
      </c>
    </row>
    <row r="768" spans="1:9" x14ac:dyDescent="0.2">
      <c r="A768" s="411"/>
      <c r="B768" s="408"/>
      <c r="C768" s="408"/>
      <c r="D768" s="170" t="s">
        <v>257</v>
      </c>
      <c r="E768" s="337">
        <v>-9.3738573333333464E-3</v>
      </c>
      <c r="F768" s="338">
        <v>3.493578563450353E-2</v>
      </c>
      <c r="G768" s="173">
        <v>0.79029195020178056</v>
      </c>
      <c r="H768" s="339">
        <v>-8.0722250073916924E-2</v>
      </c>
      <c r="I768" s="340">
        <v>6.1974535407250238E-2</v>
      </c>
    </row>
    <row r="769" spans="1:9" x14ac:dyDescent="0.2">
      <c r="A769" s="411"/>
      <c r="B769" s="408"/>
      <c r="C769" s="408"/>
      <c r="D769" s="170" t="s">
        <v>306</v>
      </c>
      <c r="E769" s="337">
        <v>6.9648923333333307E-2</v>
      </c>
      <c r="F769" s="338">
        <v>3.493578563450353E-2</v>
      </c>
      <c r="G769" s="173">
        <v>5.5353914768255054E-2</v>
      </c>
      <c r="H769" s="339">
        <v>-1.6994694072502755E-3</v>
      </c>
      <c r="I769" s="340">
        <v>0.14099731607391688</v>
      </c>
    </row>
    <row r="770" spans="1:9" ht="13.5" x14ac:dyDescent="0.2">
      <c r="A770" s="411"/>
      <c r="B770" s="408"/>
      <c r="C770" s="408"/>
      <c r="D770" s="170" t="s">
        <v>328</v>
      </c>
      <c r="E770" s="182" t="s">
        <v>575</v>
      </c>
      <c r="F770" s="338">
        <v>3.493578563450353E-2</v>
      </c>
      <c r="G770" s="173">
        <v>7.1521019665233745E-3</v>
      </c>
      <c r="H770" s="339">
        <v>-0.17219709357391697</v>
      </c>
      <c r="I770" s="340">
        <v>-2.9500308092749804E-2</v>
      </c>
    </row>
    <row r="771" spans="1:9" x14ac:dyDescent="0.2">
      <c r="A771" s="411"/>
      <c r="B771" s="408"/>
      <c r="C771" s="420"/>
      <c r="D771" s="176" t="s">
        <v>329</v>
      </c>
      <c r="E771" s="333">
        <v>-6.4996840000000056E-3</v>
      </c>
      <c r="F771" s="334">
        <v>3.493578563450353E-2</v>
      </c>
      <c r="G771" s="179">
        <v>0.85366052776822965</v>
      </c>
      <c r="H771" s="335">
        <v>-7.7848076740583583E-2</v>
      </c>
      <c r="I771" s="336">
        <v>6.4848708740583572E-2</v>
      </c>
    </row>
    <row r="772" spans="1:9" ht="13.5" x14ac:dyDescent="0.2">
      <c r="A772" s="411"/>
      <c r="B772" s="408"/>
      <c r="C772" s="421" t="s">
        <v>328</v>
      </c>
      <c r="D772" s="170" t="s">
        <v>256</v>
      </c>
      <c r="E772" s="182" t="s">
        <v>569</v>
      </c>
      <c r="F772" s="338">
        <v>3.493578563450353E-2</v>
      </c>
      <c r="G772" s="173">
        <v>3.0697305190095286E-3</v>
      </c>
      <c r="H772" s="339">
        <v>4.117122209274978E-2</v>
      </c>
      <c r="I772" s="340">
        <v>0.18386800757391694</v>
      </c>
    </row>
    <row r="773" spans="1:9" ht="13.5" x14ac:dyDescent="0.2">
      <c r="A773" s="411"/>
      <c r="B773" s="408"/>
      <c r="C773" s="408"/>
      <c r="D773" s="170" t="s">
        <v>257</v>
      </c>
      <c r="E773" s="182" t="s">
        <v>576</v>
      </c>
      <c r="F773" s="338">
        <v>3.493578563450353E-2</v>
      </c>
      <c r="G773" s="173">
        <v>1.371666847035102E-2</v>
      </c>
      <c r="H773" s="339">
        <v>2.0126450759416457E-2</v>
      </c>
      <c r="I773" s="340">
        <v>0.16282323624058362</v>
      </c>
    </row>
    <row r="774" spans="1:9" ht="13.5" x14ac:dyDescent="0.2">
      <c r="A774" s="411"/>
      <c r="B774" s="408"/>
      <c r="C774" s="408"/>
      <c r="D774" s="170" t="s">
        <v>306</v>
      </c>
      <c r="E774" s="182" t="s">
        <v>570</v>
      </c>
      <c r="F774" s="338">
        <v>3.493578563450353E-2</v>
      </c>
      <c r="G774" s="173">
        <v>3.2658461567170415E-5</v>
      </c>
      <c r="H774" s="339">
        <v>9.9149231426083118E-2</v>
      </c>
      <c r="I774" s="340">
        <v>0.24184601690725027</v>
      </c>
    </row>
    <row r="775" spans="1:9" ht="13.5" x14ac:dyDescent="0.2">
      <c r="A775" s="411"/>
      <c r="B775" s="408"/>
      <c r="C775" s="408"/>
      <c r="D775" s="170" t="s">
        <v>327</v>
      </c>
      <c r="E775" s="182" t="s">
        <v>577</v>
      </c>
      <c r="F775" s="338">
        <v>3.493578563450353E-2</v>
      </c>
      <c r="G775" s="173">
        <v>7.1521019665233745E-3</v>
      </c>
      <c r="H775" s="339">
        <v>2.9500308092749804E-2</v>
      </c>
      <c r="I775" s="340">
        <v>0.17219709357391697</v>
      </c>
    </row>
    <row r="776" spans="1:9" ht="13.5" x14ac:dyDescent="0.2">
      <c r="A776" s="411"/>
      <c r="B776" s="408"/>
      <c r="C776" s="420"/>
      <c r="D776" s="176" t="s">
        <v>329</v>
      </c>
      <c r="E776" s="183" t="s">
        <v>578</v>
      </c>
      <c r="F776" s="334">
        <v>3.493578563450353E-2</v>
      </c>
      <c r="G776" s="179">
        <v>1.1267064506556464E-2</v>
      </c>
      <c r="H776" s="335">
        <v>2.3000624092749798E-2</v>
      </c>
      <c r="I776" s="336">
        <v>0.16569740957391696</v>
      </c>
    </row>
    <row r="777" spans="1:9" x14ac:dyDescent="0.2">
      <c r="A777" s="411"/>
      <c r="B777" s="408"/>
      <c r="C777" s="421" t="s">
        <v>329</v>
      </c>
      <c r="D777" s="170" t="s">
        <v>256</v>
      </c>
      <c r="E777" s="337">
        <v>1.8170597999999982E-2</v>
      </c>
      <c r="F777" s="338">
        <v>3.493578563450353E-2</v>
      </c>
      <c r="G777" s="173">
        <v>0.60680122351191457</v>
      </c>
      <c r="H777" s="339">
        <v>-5.3177794740583602E-2</v>
      </c>
      <c r="I777" s="340">
        <v>8.9518990740583559E-2</v>
      </c>
    </row>
    <row r="778" spans="1:9" x14ac:dyDescent="0.2">
      <c r="A778" s="411"/>
      <c r="B778" s="408"/>
      <c r="C778" s="408"/>
      <c r="D778" s="170" t="s">
        <v>257</v>
      </c>
      <c r="E778" s="337">
        <v>-2.8741733333333408E-3</v>
      </c>
      <c r="F778" s="338">
        <v>3.493578563450353E-2</v>
      </c>
      <c r="G778" s="173">
        <v>0.93497833598234115</v>
      </c>
      <c r="H778" s="339">
        <v>-7.4222566073916918E-2</v>
      </c>
      <c r="I778" s="340">
        <v>6.8474219407250236E-2</v>
      </c>
    </row>
    <row r="779" spans="1:9" ht="13.5" x14ac:dyDescent="0.2">
      <c r="A779" s="411"/>
      <c r="B779" s="408"/>
      <c r="C779" s="408"/>
      <c r="D779" s="170" t="s">
        <v>306</v>
      </c>
      <c r="E779" s="182" t="s">
        <v>579</v>
      </c>
      <c r="F779" s="338">
        <v>3.493578563450353E-2</v>
      </c>
      <c r="G779" s="173">
        <v>3.7263546038899677E-2</v>
      </c>
      <c r="H779" s="339">
        <v>4.8002145927497301E-3</v>
      </c>
      <c r="I779" s="340">
        <v>0.14749700007391689</v>
      </c>
    </row>
    <row r="780" spans="1:9" x14ac:dyDescent="0.2">
      <c r="A780" s="411"/>
      <c r="B780" s="408"/>
      <c r="C780" s="408"/>
      <c r="D780" s="170" t="s">
        <v>327</v>
      </c>
      <c r="E780" s="337">
        <v>6.4996840000000056E-3</v>
      </c>
      <c r="F780" s="338">
        <v>3.493578563450353E-2</v>
      </c>
      <c r="G780" s="173">
        <v>0.85366052776822965</v>
      </c>
      <c r="H780" s="339">
        <v>-6.4848708740583572E-2</v>
      </c>
      <c r="I780" s="340">
        <v>7.7848076740583583E-2</v>
      </c>
    </row>
    <row r="781" spans="1:9" ht="13.5" x14ac:dyDescent="0.2">
      <c r="A781" s="405"/>
      <c r="B781" s="420"/>
      <c r="C781" s="420"/>
      <c r="D781" s="176" t="s">
        <v>328</v>
      </c>
      <c r="E781" s="183" t="s">
        <v>580</v>
      </c>
      <c r="F781" s="334">
        <v>3.493578563450353E-2</v>
      </c>
      <c r="G781" s="179">
        <v>1.1267064506556464E-2</v>
      </c>
      <c r="H781" s="335">
        <v>-0.16569740957391696</v>
      </c>
      <c r="I781" s="336">
        <v>-2.3000624092749798E-2</v>
      </c>
    </row>
    <row r="782" spans="1:9" x14ac:dyDescent="0.2">
      <c r="A782" s="405" t="s">
        <v>525</v>
      </c>
      <c r="B782" s="420" t="s">
        <v>305</v>
      </c>
      <c r="C782" s="421" t="s">
        <v>256</v>
      </c>
      <c r="D782" s="170" t="s">
        <v>257</v>
      </c>
      <c r="E782" s="337">
        <v>-5.8925294999999989E-2</v>
      </c>
      <c r="F782" s="338">
        <v>7.0640775630593122E-2</v>
      </c>
      <c r="G782" s="173">
        <v>0.95863691941702833</v>
      </c>
      <c r="H782" s="339">
        <v>-0.27378587219225164</v>
      </c>
      <c r="I782" s="340">
        <v>0.1559352821922517</v>
      </c>
    </row>
    <row r="783" spans="1:9" x14ac:dyDescent="0.2">
      <c r="A783" s="411"/>
      <c r="B783" s="408"/>
      <c r="C783" s="408"/>
      <c r="D783" s="170" t="s">
        <v>306</v>
      </c>
      <c r="E783" s="337">
        <v>3.9141513000000031E-2</v>
      </c>
      <c r="F783" s="338">
        <v>7.0640775630593122E-2</v>
      </c>
      <c r="G783" s="173">
        <v>0.99321885680172317</v>
      </c>
      <c r="H783" s="339">
        <v>-0.17571906419225164</v>
      </c>
      <c r="I783" s="340">
        <v>0.25400209019225173</v>
      </c>
    </row>
    <row r="784" spans="1:9" x14ac:dyDescent="0.2">
      <c r="A784" s="411"/>
      <c r="B784" s="408"/>
      <c r="C784" s="408"/>
      <c r="D784" s="170" t="s">
        <v>327</v>
      </c>
      <c r="E784" s="337">
        <v>1.5293759166666698E-2</v>
      </c>
      <c r="F784" s="338">
        <v>7.0640775630593122E-2</v>
      </c>
      <c r="G784" s="173">
        <v>0.99992716277468563</v>
      </c>
      <c r="H784" s="339">
        <v>-0.19956681802558499</v>
      </c>
      <c r="I784" s="340">
        <v>0.23015433635891838</v>
      </c>
    </row>
    <row r="785" spans="1:9" ht="13.5" x14ac:dyDescent="0.2">
      <c r="A785" s="411"/>
      <c r="B785" s="408"/>
      <c r="C785" s="408"/>
      <c r="D785" s="170" t="s">
        <v>328</v>
      </c>
      <c r="E785" s="182" t="s">
        <v>581</v>
      </c>
      <c r="F785" s="338">
        <v>7.0640775630593122E-2</v>
      </c>
      <c r="G785" s="173">
        <v>3.6539322923954787E-2</v>
      </c>
      <c r="H785" s="339">
        <v>-0.439337683525585</v>
      </c>
      <c r="I785" s="340">
        <v>-9.6165291410816329E-3</v>
      </c>
    </row>
    <row r="786" spans="1:9" x14ac:dyDescent="0.2">
      <c r="A786" s="411"/>
      <c r="B786" s="408"/>
      <c r="C786" s="420"/>
      <c r="D786" s="176" t="s">
        <v>329</v>
      </c>
      <c r="E786" s="333">
        <v>9.1430802666666672E-2</v>
      </c>
      <c r="F786" s="334">
        <v>7.0640775630593122E-2</v>
      </c>
      <c r="G786" s="179">
        <v>0.78572346160594531</v>
      </c>
      <c r="H786" s="335">
        <v>-0.123429774525585</v>
      </c>
      <c r="I786" s="336">
        <v>0.30629137985891836</v>
      </c>
    </row>
    <row r="787" spans="1:9" x14ac:dyDescent="0.2">
      <c r="A787" s="411"/>
      <c r="B787" s="408"/>
      <c r="C787" s="421" t="s">
        <v>257</v>
      </c>
      <c r="D787" s="170" t="s">
        <v>256</v>
      </c>
      <c r="E787" s="337">
        <v>5.8925294999999989E-2</v>
      </c>
      <c r="F787" s="338">
        <v>7.0640775630593122E-2</v>
      </c>
      <c r="G787" s="173">
        <v>0.95863691941702833</v>
      </c>
      <c r="H787" s="339">
        <v>-0.1559352821922517</v>
      </c>
      <c r="I787" s="340">
        <v>0.27378587219225164</v>
      </c>
    </row>
    <row r="788" spans="1:9" x14ac:dyDescent="0.2">
      <c r="A788" s="411"/>
      <c r="B788" s="408"/>
      <c r="C788" s="408"/>
      <c r="D788" s="170" t="s">
        <v>306</v>
      </c>
      <c r="E788" s="337">
        <v>9.8066808000000019E-2</v>
      </c>
      <c r="F788" s="338">
        <v>7.0640775630593122E-2</v>
      </c>
      <c r="G788" s="173">
        <v>0.73349451837672253</v>
      </c>
      <c r="H788" s="339">
        <v>-0.11679376919225166</v>
      </c>
      <c r="I788" s="340">
        <v>0.31292738519225172</v>
      </c>
    </row>
    <row r="789" spans="1:9" x14ac:dyDescent="0.2">
      <c r="A789" s="411"/>
      <c r="B789" s="408"/>
      <c r="C789" s="408"/>
      <c r="D789" s="170" t="s">
        <v>327</v>
      </c>
      <c r="E789" s="337">
        <v>7.4219054166666687E-2</v>
      </c>
      <c r="F789" s="338">
        <v>7.0640775630593122E-2</v>
      </c>
      <c r="G789" s="173">
        <v>0.89659479353030569</v>
      </c>
      <c r="H789" s="339">
        <v>-0.140641523025585</v>
      </c>
      <c r="I789" s="340">
        <v>0.28907963135891834</v>
      </c>
    </row>
    <row r="790" spans="1:9" x14ac:dyDescent="0.2">
      <c r="A790" s="411"/>
      <c r="B790" s="408"/>
      <c r="C790" s="408"/>
      <c r="D790" s="170" t="s">
        <v>328</v>
      </c>
      <c r="E790" s="337">
        <v>-0.16555181133333333</v>
      </c>
      <c r="F790" s="338">
        <v>7.0640775630593122E-2</v>
      </c>
      <c r="G790" s="173">
        <v>0.20869346902114239</v>
      </c>
      <c r="H790" s="339">
        <v>-0.38041238852558501</v>
      </c>
      <c r="I790" s="340">
        <v>4.9308765858918358E-2</v>
      </c>
    </row>
    <row r="791" spans="1:9" x14ac:dyDescent="0.2">
      <c r="A791" s="411"/>
      <c r="B791" s="408"/>
      <c r="C791" s="420"/>
      <c r="D791" s="176" t="s">
        <v>329</v>
      </c>
      <c r="E791" s="333">
        <v>0.15035609766666666</v>
      </c>
      <c r="F791" s="334">
        <v>7.0640775630593122E-2</v>
      </c>
      <c r="G791" s="179">
        <v>0.30047550194210859</v>
      </c>
      <c r="H791" s="335">
        <v>-6.450447952558501E-2</v>
      </c>
      <c r="I791" s="336">
        <v>0.36521667485891834</v>
      </c>
    </row>
    <row r="792" spans="1:9" x14ac:dyDescent="0.2">
      <c r="A792" s="411"/>
      <c r="B792" s="408"/>
      <c r="C792" s="421" t="s">
        <v>306</v>
      </c>
      <c r="D792" s="170" t="s">
        <v>256</v>
      </c>
      <c r="E792" s="337">
        <v>-3.9141513000000031E-2</v>
      </c>
      <c r="F792" s="338">
        <v>7.0640775630593122E-2</v>
      </c>
      <c r="G792" s="173">
        <v>0.99321885680172317</v>
      </c>
      <c r="H792" s="339">
        <v>-0.25400209019225173</v>
      </c>
      <c r="I792" s="340">
        <v>0.17571906419225164</v>
      </c>
    </row>
    <row r="793" spans="1:9" x14ac:dyDescent="0.2">
      <c r="A793" s="411"/>
      <c r="B793" s="408"/>
      <c r="C793" s="408"/>
      <c r="D793" s="170" t="s">
        <v>257</v>
      </c>
      <c r="E793" s="337">
        <v>-9.8066808000000019E-2</v>
      </c>
      <c r="F793" s="338">
        <v>7.0640775630593122E-2</v>
      </c>
      <c r="G793" s="173">
        <v>0.73349451837672253</v>
      </c>
      <c r="H793" s="339">
        <v>-0.31292738519225172</v>
      </c>
      <c r="I793" s="340">
        <v>0.11679376919225166</v>
      </c>
    </row>
    <row r="794" spans="1:9" x14ac:dyDescent="0.2">
      <c r="A794" s="411"/>
      <c r="B794" s="408"/>
      <c r="C794" s="408"/>
      <c r="D794" s="170" t="s">
        <v>327</v>
      </c>
      <c r="E794" s="337">
        <v>-2.3847753833333332E-2</v>
      </c>
      <c r="F794" s="338">
        <v>7.0640775630593122E-2</v>
      </c>
      <c r="G794" s="173">
        <v>0.99935684171957384</v>
      </c>
      <c r="H794" s="339">
        <v>-0.238708331025585</v>
      </c>
      <c r="I794" s="340">
        <v>0.19101282335891834</v>
      </c>
    </row>
    <row r="795" spans="1:9" ht="13.5" x14ac:dyDescent="0.2">
      <c r="A795" s="411"/>
      <c r="B795" s="408"/>
      <c r="C795" s="408"/>
      <c r="D795" s="170" t="s">
        <v>328</v>
      </c>
      <c r="E795" s="182" t="s">
        <v>582</v>
      </c>
      <c r="F795" s="338">
        <v>7.0640775630593122E-2</v>
      </c>
      <c r="G795" s="173">
        <v>9.3750865526697202E-3</v>
      </c>
      <c r="H795" s="339">
        <v>-0.47847919652558502</v>
      </c>
      <c r="I795" s="340">
        <v>-4.8758042141081662E-2</v>
      </c>
    </row>
    <row r="796" spans="1:9" x14ac:dyDescent="0.2">
      <c r="A796" s="411"/>
      <c r="B796" s="408"/>
      <c r="C796" s="420"/>
      <c r="D796" s="176" t="s">
        <v>329</v>
      </c>
      <c r="E796" s="333">
        <v>5.2289289666666648E-2</v>
      </c>
      <c r="F796" s="334">
        <v>7.0640775630593122E-2</v>
      </c>
      <c r="G796" s="179">
        <v>0.97512342734043789</v>
      </c>
      <c r="H796" s="335">
        <v>-0.16257128752558503</v>
      </c>
      <c r="I796" s="336">
        <v>0.26714986685891834</v>
      </c>
    </row>
    <row r="797" spans="1:9" x14ac:dyDescent="0.2">
      <c r="A797" s="411"/>
      <c r="B797" s="408"/>
      <c r="C797" s="421" t="s">
        <v>327</v>
      </c>
      <c r="D797" s="170" t="s">
        <v>256</v>
      </c>
      <c r="E797" s="337">
        <v>-1.5293759166666698E-2</v>
      </c>
      <c r="F797" s="338">
        <v>7.0640775630593122E-2</v>
      </c>
      <c r="G797" s="173">
        <v>0.99992716277468563</v>
      </c>
      <c r="H797" s="339">
        <v>-0.23015433635891838</v>
      </c>
      <c r="I797" s="340">
        <v>0.19956681802558499</v>
      </c>
    </row>
    <row r="798" spans="1:9" x14ac:dyDescent="0.2">
      <c r="A798" s="411"/>
      <c r="B798" s="408"/>
      <c r="C798" s="408"/>
      <c r="D798" s="170" t="s">
        <v>257</v>
      </c>
      <c r="E798" s="337">
        <v>-7.4219054166666687E-2</v>
      </c>
      <c r="F798" s="338">
        <v>7.0640775630593122E-2</v>
      </c>
      <c r="G798" s="173">
        <v>0.89659479353030569</v>
      </c>
      <c r="H798" s="339">
        <v>-0.28907963135891834</v>
      </c>
      <c r="I798" s="340">
        <v>0.140641523025585</v>
      </c>
    </row>
    <row r="799" spans="1:9" x14ac:dyDescent="0.2">
      <c r="A799" s="411"/>
      <c r="B799" s="408"/>
      <c r="C799" s="408"/>
      <c r="D799" s="170" t="s">
        <v>306</v>
      </c>
      <c r="E799" s="337">
        <v>2.3847753833333332E-2</v>
      </c>
      <c r="F799" s="338">
        <v>7.0640775630593122E-2</v>
      </c>
      <c r="G799" s="173">
        <v>0.99935684171957384</v>
      </c>
      <c r="H799" s="339">
        <v>-0.19101282335891834</v>
      </c>
      <c r="I799" s="340">
        <v>0.238708331025585</v>
      </c>
    </row>
    <row r="800" spans="1:9" ht="13.5" x14ac:dyDescent="0.2">
      <c r="A800" s="411"/>
      <c r="B800" s="408"/>
      <c r="C800" s="408"/>
      <c r="D800" s="170" t="s">
        <v>328</v>
      </c>
      <c r="E800" s="182" t="s">
        <v>583</v>
      </c>
      <c r="F800" s="338">
        <v>7.0640775630593122E-2</v>
      </c>
      <c r="G800" s="173">
        <v>2.1789191317286294E-2</v>
      </c>
      <c r="H800" s="339">
        <v>-0.4546314426922517</v>
      </c>
      <c r="I800" s="340">
        <v>-2.4910288307748329E-2</v>
      </c>
    </row>
    <row r="801" spans="1:9" x14ac:dyDescent="0.2">
      <c r="A801" s="411"/>
      <c r="B801" s="408"/>
      <c r="C801" s="420"/>
      <c r="D801" s="176" t="s">
        <v>329</v>
      </c>
      <c r="E801" s="333">
        <v>7.6137043499999973E-2</v>
      </c>
      <c r="F801" s="334">
        <v>7.0640775630593122E-2</v>
      </c>
      <c r="G801" s="179">
        <v>0.88630748177504637</v>
      </c>
      <c r="H801" s="335">
        <v>-0.13872353369225171</v>
      </c>
      <c r="I801" s="336">
        <v>0.29099762069225166</v>
      </c>
    </row>
    <row r="802" spans="1:9" ht="13.5" x14ac:dyDescent="0.2">
      <c r="A802" s="411"/>
      <c r="B802" s="408"/>
      <c r="C802" s="421" t="s">
        <v>328</v>
      </c>
      <c r="D802" s="170" t="s">
        <v>256</v>
      </c>
      <c r="E802" s="182" t="s">
        <v>584</v>
      </c>
      <c r="F802" s="338">
        <v>7.0640775630593122E-2</v>
      </c>
      <c r="G802" s="173">
        <v>3.6539322923954787E-2</v>
      </c>
      <c r="H802" s="339">
        <v>9.6165291410816329E-3</v>
      </c>
      <c r="I802" s="340">
        <v>0.439337683525585</v>
      </c>
    </row>
    <row r="803" spans="1:9" x14ac:dyDescent="0.2">
      <c r="A803" s="411"/>
      <c r="B803" s="408"/>
      <c r="C803" s="408"/>
      <c r="D803" s="170" t="s">
        <v>257</v>
      </c>
      <c r="E803" s="337">
        <v>0.16555181133333333</v>
      </c>
      <c r="F803" s="338">
        <v>7.0640775630593122E-2</v>
      </c>
      <c r="G803" s="173">
        <v>0.20869346902114239</v>
      </c>
      <c r="H803" s="339">
        <v>-4.9308765858918358E-2</v>
      </c>
      <c r="I803" s="340">
        <v>0.38041238852558501</v>
      </c>
    </row>
    <row r="804" spans="1:9" ht="13.5" x14ac:dyDescent="0.2">
      <c r="A804" s="411"/>
      <c r="B804" s="408"/>
      <c r="C804" s="408"/>
      <c r="D804" s="170" t="s">
        <v>306</v>
      </c>
      <c r="E804" s="182" t="s">
        <v>585</v>
      </c>
      <c r="F804" s="338">
        <v>7.0640775630593122E-2</v>
      </c>
      <c r="G804" s="173">
        <v>9.3750865526697202E-3</v>
      </c>
      <c r="H804" s="339">
        <v>4.8758042141081662E-2</v>
      </c>
      <c r="I804" s="340">
        <v>0.47847919652558502</v>
      </c>
    </row>
    <row r="805" spans="1:9" ht="13.5" x14ac:dyDescent="0.2">
      <c r="A805" s="411"/>
      <c r="B805" s="408"/>
      <c r="C805" s="408"/>
      <c r="D805" s="170" t="s">
        <v>327</v>
      </c>
      <c r="E805" s="182" t="s">
        <v>586</v>
      </c>
      <c r="F805" s="338">
        <v>7.0640775630593122E-2</v>
      </c>
      <c r="G805" s="173">
        <v>2.1789191317286294E-2</v>
      </c>
      <c r="H805" s="339">
        <v>2.4910288307748329E-2</v>
      </c>
      <c r="I805" s="340">
        <v>0.4546314426922517</v>
      </c>
    </row>
    <row r="806" spans="1:9" ht="13.5" x14ac:dyDescent="0.2">
      <c r="A806" s="411"/>
      <c r="B806" s="408"/>
      <c r="C806" s="420"/>
      <c r="D806" s="176" t="s">
        <v>329</v>
      </c>
      <c r="E806" s="183" t="s">
        <v>587</v>
      </c>
      <c r="F806" s="334">
        <v>7.0640775630593122E-2</v>
      </c>
      <c r="G806" s="179">
        <v>1.3218788067859144E-3</v>
      </c>
      <c r="H806" s="335">
        <v>0.10104733180774832</v>
      </c>
      <c r="I806" s="336">
        <v>0.5307684861922517</v>
      </c>
    </row>
    <row r="807" spans="1:9" x14ac:dyDescent="0.2">
      <c r="A807" s="411"/>
      <c r="B807" s="408"/>
      <c r="C807" s="421" t="s">
        <v>329</v>
      </c>
      <c r="D807" s="170" t="s">
        <v>256</v>
      </c>
      <c r="E807" s="337">
        <v>-9.1430802666666672E-2</v>
      </c>
      <c r="F807" s="338">
        <v>7.0640775630593122E-2</v>
      </c>
      <c r="G807" s="173">
        <v>0.78572346160594531</v>
      </c>
      <c r="H807" s="339">
        <v>-0.30629137985891836</v>
      </c>
      <c r="I807" s="340">
        <v>0.123429774525585</v>
      </c>
    </row>
    <row r="808" spans="1:9" x14ac:dyDescent="0.2">
      <c r="A808" s="411"/>
      <c r="B808" s="408"/>
      <c r="C808" s="408"/>
      <c r="D808" s="170" t="s">
        <v>257</v>
      </c>
      <c r="E808" s="337">
        <v>-0.15035609766666666</v>
      </c>
      <c r="F808" s="338">
        <v>7.0640775630593122E-2</v>
      </c>
      <c r="G808" s="173">
        <v>0.30047550194210859</v>
      </c>
      <c r="H808" s="339">
        <v>-0.36521667485891834</v>
      </c>
      <c r="I808" s="340">
        <v>6.450447952558501E-2</v>
      </c>
    </row>
    <row r="809" spans="1:9" x14ac:dyDescent="0.2">
      <c r="A809" s="411"/>
      <c r="B809" s="408"/>
      <c r="C809" s="408"/>
      <c r="D809" s="170" t="s">
        <v>306</v>
      </c>
      <c r="E809" s="337">
        <v>-5.2289289666666648E-2</v>
      </c>
      <c r="F809" s="338">
        <v>7.0640775630593122E-2</v>
      </c>
      <c r="G809" s="173">
        <v>0.97512342734043789</v>
      </c>
      <c r="H809" s="339">
        <v>-0.26714986685891834</v>
      </c>
      <c r="I809" s="340">
        <v>0.16257128752558503</v>
      </c>
    </row>
    <row r="810" spans="1:9" x14ac:dyDescent="0.2">
      <c r="A810" s="411"/>
      <c r="B810" s="408"/>
      <c r="C810" s="408"/>
      <c r="D810" s="170" t="s">
        <v>327</v>
      </c>
      <c r="E810" s="337">
        <v>-7.6137043499999973E-2</v>
      </c>
      <c r="F810" s="338">
        <v>7.0640775630593122E-2</v>
      </c>
      <c r="G810" s="173">
        <v>0.88630748177504637</v>
      </c>
      <c r="H810" s="339">
        <v>-0.29099762069225166</v>
      </c>
      <c r="I810" s="340">
        <v>0.13872353369225171</v>
      </c>
    </row>
    <row r="811" spans="1:9" ht="13.5" x14ac:dyDescent="0.2">
      <c r="A811" s="411"/>
      <c r="B811" s="420"/>
      <c r="C811" s="420"/>
      <c r="D811" s="176" t="s">
        <v>328</v>
      </c>
      <c r="E811" s="183" t="s">
        <v>588</v>
      </c>
      <c r="F811" s="334">
        <v>7.0640775630593122E-2</v>
      </c>
      <c r="G811" s="179">
        <v>1.3218788067859144E-3</v>
      </c>
      <c r="H811" s="335">
        <v>-0.5307684861922517</v>
      </c>
      <c r="I811" s="336">
        <v>-0.10104733180774832</v>
      </c>
    </row>
    <row r="812" spans="1:9" x14ac:dyDescent="0.2">
      <c r="A812" s="411"/>
      <c r="B812" s="420" t="s">
        <v>307</v>
      </c>
      <c r="C812" s="421" t="s">
        <v>256</v>
      </c>
      <c r="D812" s="170" t="s">
        <v>257</v>
      </c>
      <c r="E812" s="337">
        <v>-5.8925294999999989E-2</v>
      </c>
      <c r="F812" s="338">
        <v>7.0640775630593122E-2</v>
      </c>
      <c r="G812" s="173">
        <v>0.41078727191683118</v>
      </c>
      <c r="H812" s="339">
        <v>-0.203193005362101</v>
      </c>
      <c r="I812" s="340">
        <v>8.5342415362101021E-2</v>
      </c>
    </row>
    <row r="813" spans="1:9" x14ac:dyDescent="0.2">
      <c r="A813" s="411"/>
      <c r="B813" s="408"/>
      <c r="C813" s="408"/>
      <c r="D813" s="170" t="s">
        <v>306</v>
      </c>
      <c r="E813" s="337">
        <v>3.9141513000000031E-2</v>
      </c>
      <c r="F813" s="338">
        <v>7.0640775630593122E-2</v>
      </c>
      <c r="G813" s="173">
        <v>0.58362272924947178</v>
      </c>
      <c r="H813" s="339">
        <v>-0.10512619736210098</v>
      </c>
      <c r="I813" s="340">
        <v>0.18340922336210103</v>
      </c>
    </row>
    <row r="814" spans="1:9" x14ac:dyDescent="0.2">
      <c r="A814" s="411"/>
      <c r="B814" s="408"/>
      <c r="C814" s="408"/>
      <c r="D814" s="170" t="s">
        <v>327</v>
      </c>
      <c r="E814" s="337">
        <v>1.5293759166666698E-2</v>
      </c>
      <c r="F814" s="338">
        <v>7.0640775630593122E-2</v>
      </c>
      <c r="G814" s="173">
        <v>0.83006317651885242</v>
      </c>
      <c r="H814" s="339">
        <v>-0.12897395119543431</v>
      </c>
      <c r="I814" s="340">
        <v>0.15956146952876771</v>
      </c>
    </row>
    <row r="815" spans="1:9" ht="13.5" x14ac:dyDescent="0.2">
      <c r="A815" s="411"/>
      <c r="B815" s="408"/>
      <c r="C815" s="408"/>
      <c r="D815" s="170" t="s">
        <v>328</v>
      </c>
      <c r="E815" s="182" t="s">
        <v>581</v>
      </c>
      <c r="F815" s="338">
        <v>7.0640775630593122E-2</v>
      </c>
      <c r="G815" s="173">
        <v>3.429694010879693E-3</v>
      </c>
      <c r="H815" s="339">
        <v>-0.3687448166954343</v>
      </c>
      <c r="I815" s="340">
        <v>-8.0209395971232306E-2</v>
      </c>
    </row>
    <row r="816" spans="1:9" x14ac:dyDescent="0.2">
      <c r="A816" s="411"/>
      <c r="B816" s="408"/>
      <c r="C816" s="420"/>
      <c r="D816" s="176" t="s">
        <v>329</v>
      </c>
      <c r="E816" s="333">
        <v>9.1430802666666672E-2</v>
      </c>
      <c r="F816" s="334">
        <v>7.0640775630593122E-2</v>
      </c>
      <c r="G816" s="179">
        <v>0.20543457455830816</v>
      </c>
      <c r="H816" s="335">
        <v>-5.2836907695434324E-2</v>
      </c>
      <c r="I816" s="336">
        <v>0.23569851302876768</v>
      </c>
    </row>
    <row r="817" spans="1:9" x14ac:dyDescent="0.2">
      <c r="A817" s="411"/>
      <c r="B817" s="408"/>
      <c r="C817" s="421" t="s">
        <v>257</v>
      </c>
      <c r="D817" s="170" t="s">
        <v>256</v>
      </c>
      <c r="E817" s="337">
        <v>5.8925294999999989E-2</v>
      </c>
      <c r="F817" s="338">
        <v>7.0640775630593122E-2</v>
      </c>
      <c r="G817" s="173">
        <v>0.41078727191683118</v>
      </c>
      <c r="H817" s="339">
        <v>-8.5342415362101021E-2</v>
      </c>
      <c r="I817" s="340">
        <v>0.203193005362101</v>
      </c>
    </row>
    <row r="818" spans="1:9" x14ac:dyDescent="0.2">
      <c r="A818" s="411"/>
      <c r="B818" s="408"/>
      <c r="C818" s="408"/>
      <c r="D818" s="170" t="s">
        <v>306</v>
      </c>
      <c r="E818" s="337">
        <v>9.8066808000000019E-2</v>
      </c>
      <c r="F818" s="338">
        <v>7.0640775630593122E-2</v>
      </c>
      <c r="G818" s="173">
        <v>0.17528551455650052</v>
      </c>
      <c r="H818" s="339">
        <v>-4.6200902362100983E-2</v>
      </c>
      <c r="I818" s="340">
        <v>0.24233451836210101</v>
      </c>
    </row>
    <row r="819" spans="1:9" x14ac:dyDescent="0.2">
      <c r="A819" s="411"/>
      <c r="B819" s="408"/>
      <c r="C819" s="408"/>
      <c r="D819" s="170" t="s">
        <v>327</v>
      </c>
      <c r="E819" s="337">
        <v>7.4219054166666687E-2</v>
      </c>
      <c r="F819" s="338">
        <v>7.0640775630593122E-2</v>
      </c>
      <c r="G819" s="173">
        <v>0.30180745373765694</v>
      </c>
      <c r="H819" s="339">
        <v>-7.0048656195434322E-2</v>
      </c>
      <c r="I819" s="340">
        <v>0.2184867645287677</v>
      </c>
    </row>
    <row r="820" spans="1:9" ht="13.5" x14ac:dyDescent="0.2">
      <c r="A820" s="411"/>
      <c r="B820" s="408"/>
      <c r="C820" s="408"/>
      <c r="D820" s="170" t="s">
        <v>328</v>
      </c>
      <c r="E820" s="182" t="s">
        <v>589</v>
      </c>
      <c r="F820" s="338">
        <v>7.0640775630593122E-2</v>
      </c>
      <c r="G820" s="173">
        <v>2.5919076168312339E-2</v>
      </c>
      <c r="H820" s="339">
        <v>-0.30981952169543431</v>
      </c>
      <c r="I820" s="340">
        <v>-2.1284100971232324E-2</v>
      </c>
    </row>
    <row r="821" spans="1:9" ht="13.5" x14ac:dyDescent="0.2">
      <c r="A821" s="411"/>
      <c r="B821" s="408"/>
      <c r="C821" s="420"/>
      <c r="D821" s="176" t="s">
        <v>329</v>
      </c>
      <c r="E821" s="183" t="s">
        <v>590</v>
      </c>
      <c r="F821" s="334">
        <v>7.0640775630593122E-2</v>
      </c>
      <c r="G821" s="179">
        <v>4.1626383901623924E-2</v>
      </c>
      <c r="H821" s="335">
        <v>6.0883873045656641E-3</v>
      </c>
      <c r="I821" s="336">
        <v>0.2946238080287677</v>
      </c>
    </row>
    <row r="822" spans="1:9" x14ac:dyDescent="0.2">
      <c r="A822" s="411"/>
      <c r="B822" s="408"/>
      <c r="C822" s="421" t="s">
        <v>306</v>
      </c>
      <c r="D822" s="170" t="s">
        <v>256</v>
      </c>
      <c r="E822" s="337">
        <v>-3.9141513000000031E-2</v>
      </c>
      <c r="F822" s="338">
        <v>7.0640775630593122E-2</v>
      </c>
      <c r="G822" s="173">
        <v>0.58362272924947178</v>
      </c>
      <c r="H822" s="339">
        <v>-0.18340922336210103</v>
      </c>
      <c r="I822" s="340">
        <v>0.10512619736210098</v>
      </c>
    </row>
    <row r="823" spans="1:9" x14ac:dyDescent="0.2">
      <c r="A823" s="411"/>
      <c r="B823" s="408"/>
      <c r="C823" s="408"/>
      <c r="D823" s="170" t="s">
        <v>257</v>
      </c>
      <c r="E823" s="337">
        <v>-9.8066808000000019E-2</v>
      </c>
      <c r="F823" s="338">
        <v>7.0640775630593122E-2</v>
      </c>
      <c r="G823" s="173">
        <v>0.17528551455650052</v>
      </c>
      <c r="H823" s="339">
        <v>-0.24233451836210101</v>
      </c>
      <c r="I823" s="340">
        <v>4.6200902362100983E-2</v>
      </c>
    </row>
    <row r="824" spans="1:9" x14ac:dyDescent="0.2">
      <c r="A824" s="411"/>
      <c r="B824" s="408"/>
      <c r="C824" s="408"/>
      <c r="D824" s="170" t="s">
        <v>327</v>
      </c>
      <c r="E824" s="337">
        <v>-2.3847753833333332E-2</v>
      </c>
      <c r="F824" s="338">
        <v>7.0640775630593122E-2</v>
      </c>
      <c r="G824" s="173">
        <v>0.73802158523604255</v>
      </c>
      <c r="H824" s="339">
        <v>-0.16811546419543433</v>
      </c>
      <c r="I824" s="340">
        <v>0.12041995652876768</v>
      </c>
    </row>
    <row r="825" spans="1:9" ht="13.5" x14ac:dyDescent="0.2">
      <c r="A825" s="411"/>
      <c r="B825" s="408"/>
      <c r="C825" s="408"/>
      <c r="D825" s="170" t="s">
        <v>328</v>
      </c>
      <c r="E825" s="182" t="s">
        <v>582</v>
      </c>
      <c r="F825" s="338">
        <v>7.0640775630593122E-2</v>
      </c>
      <c r="G825" s="173">
        <v>7.9340647882530447E-4</v>
      </c>
      <c r="H825" s="339">
        <v>-0.40788632969543437</v>
      </c>
      <c r="I825" s="340">
        <v>-0.11935090897123234</v>
      </c>
    </row>
    <row r="826" spans="1:9" x14ac:dyDescent="0.2">
      <c r="A826" s="411"/>
      <c r="B826" s="408"/>
      <c r="C826" s="420"/>
      <c r="D826" s="176" t="s">
        <v>329</v>
      </c>
      <c r="E826" s="333">
        <v>5.2289289666666648E-2</v>
      </c>
      <c r="F826" s="334">
        <v>7.0640775630593122E-2</v>
      </c>
      <c r="G826" s="179">
        <v>0.46492415414497001</v>
      </c>
      <c r="H826" s="335">
        <v>-9.1978420695434354E-2</v>
      </c>
      <c r="I826" s="336">
        <v>0.19655700002876766</v>
      </c>
    </row>
    <row r="827" spans="1:9" x14ac:dyDescent="0.2">
      <c r="A827" s="411"/>
      <c r="B827" s="408"/>
      <c r="C827" s="421" t="s">
        <v>327</v>
      </c>
      <c r="D827" s="170" t="s">
        <v>256</v>
      </c>
      <c r="E827" s="337">
        <v>-1.5293759166666698E-2</v>
      </c>
      <c r="F827" s="338">
        <v>7.0640775630593122E-2</v>
      </c>
      <c r="G827" s="173">
        <v>0.83006317651885242</v>
      </c>
      <c r="H827" s="339">
        <v>-0.15956146952876771</v>
      </c>
      <c r="I827" s="340">
        <v>0.12897395119543431</v>
      </c>
    </row>
    <row r="828" spans="1:9" x14ac:dyDescent="0.2">
      <c r="A828" s="411"/>
      <c r="B828" s="408"/>
      <c r="C828" s="408"/>
      <c r="D828" s="170" t="s">
        <v>257</v>
      </c>
      <c r="E828" s="337">
        <v>-7.4219054166666687E-2</v>
      </c>
      <c r="F828" s="338">
        <v>7.0640775630593122E-2</v>
      </c>
      <c r="G828" s="173">
        <v>0.30180745373765694</v>
      </c>
      <c r="H828" s="339">
        <v>-0.2184867645287677</v>
      </c>
      <c r="I828" s="340">
        <v>7.0048656195434322E-2</v>
      </c>
    </row>
    <row r="829" spans="1:9" x14ac:dyDescent="0.2">
      <c r="A829" s="411"/>
      <c r="B829" s="408"/>
      <c r="C829" s="408"/>
      <c r="D829" s="170" t="s">
        <v>306</v>
      </c>
      <c r="E829" s="337">
        <v>2.3847753833333332E-2</v>
      </c>
      <c r="F829" s="338">
        <v>7.0640775630593122E-2</v>
      </c>
      <c r="G829" s="173">
        <v>0.73802158523604255</v>
      </c>
      <c r="H829" s="339">
        <v>-0.12041995652876768</v>
      </c>
      <c r="I829" s="340">
        <v>0.16811546419543433</v>
      </c>
    </row>
    <row r="830" spans="1:9" ht="13.5" x14ac:dyDescent="0.2">
      <c r="A830" s="411"/>
      <c r="B830" s="408"/>
      <c r="C830" s="408"/>
      <c r="D830" s="170" t="s">
        <v>328</v>
      </c>
      <c r="E830" s="182" t="s">
        <v>583</v>
      </c>
      <c r="F830" s="338">
        <v>7.0640775630593122E-2</v>
      </c>
      <c r="G830" s="173">
        <v>1.9530251170458792E-3</v>
      </c>
      <c r="H830" s="339">
        <v>-0.38403857586210099</v>
      </c>
      <c r="I830" s="340">
        <v>-9.5503155137899004E-2</v>
      </c>
    </row>
    <row r="831" spans="1:9" x14ac:dyDescent="0.2">
      <c r="A831" s="411"/>
      <c r="B831" s="408"/>
      <c r="C831" s="420"/>
      <c r="D831" s="176" t="s">
        <v>329</v>
      </c>
      <c r="E831" s="333">
        <v>7.6137043499999973E-2</v>
      </c>
      <c r="F831" s="334">
        <v>7.0640775630593122E-2</v>
      </c>
      <c r="G831" s="179">
        <v>0.28971097659875744</v>
      </c>
      <c r="H831" s="335">
        <v>-6.8130666862101022E-2</v>
      </c>
      <c r="I831" s="336">
        <v>0.22040475386210098</v>
      </c>
    </row>
    <row r="832" spans="1:9" ht="13.5" x14ac:dyDescent="0.2">
      <c r="A832" s="411"/>
      <c r="B832" s="408"/>
      <c r="C832" s="421" t="s">
        <v>328</v>
      </c>
      <c r="D832" s="170" t="s">
        <v>256</v>
      </c>
      <c r="E832" s="182" t="s">
        <v>584</v>
      </c>
      <c r="F832" s="338">
        <v>7.0640775630593122E-2</v>
      </c>
      <c r="G832" s="173">
        <v>3.429694010879693E-3</v>
      </c>
      <c r="H832" s="339">
        <v>8.0209395971232306E-2</v>
      </c>
      <c r="I832" s="340">
        <v>0.3687448166954343</v>
      </c>
    </row>
    <row r="833" spans="1:9" ht="13.5" x14ac:dyDescent="0.2">
      <c r="A833" s="411"/>
      <c r="B833" s="408"/>
      <c r="C833" s="408"/>
      <c r="D833" s="170" t="s">
        <v>257</v>
      </c>
      <c r="E833" s="182" t="s">
        <v>591</v>
      </c>
      <c r="F833" s="338">
        <v>7.0640775630593122E-2</v>
      </c>
      <c r="G833" s="173">
        <v>2.5919076168312339E-2</v>
      </c>
      <c r="H833" s="339">
        <v>2.1284100971232324E-2</v>
      </c>
      <c r="I833" s="340">
        <v>0.30981952169543431</v>
      </c>
    </row>
    <row r="834" spans="1:9" ht="13.5" x14ac:dyDescent="0.2">
      <c r="A834" s="411"/>
      <c r="B834" s="408"/>
      <c r="C834" s="408"/>
      <c r="D834" s="170" t="s">
        <v>306</v>
      </c>
      <c r="E834" s="182" t="s">
        <v>585</v>
      </c>
      <c r="F834" s="338">
        <v>7.0640775630593122E-2</v>
      </c>
      <c r="G834" s="173">
        <v>7.9340647882530447E-4</v>
      </c>
      <c r="H834" s="339">
        <v>0.11935090897123234</v>
      </c>
      <c r="I834" s="340">
        <v>0.40788632969543437</v>
      </c>
    </row>
    <row r="835" spans="1:9" ht="13.5" x14ac:dyDescent="0.2">
      <c r="A835" s="411"/>
      <c r="B835" s="408"/>
      <c r="C835" s="408"/>
      <c r="D835" s="170" t="s">
        <v>327</v>
      </c>
      <c r="E835" s="182" t="s">
        <v>586</v>
      </c>
      <c r="F835" s="338">
        <v>7.0640775630593122E-2</v>
      </c>
      <c r="G835" s="173">
        <v>1.9530251170458792E-3</v>
      </c>
      <c r="H835" s="339">
        <v>9.5503155137899004E-2</v>
      </c>
      <c r="I835" s="340">
        <v>0.38403857586210099</v>
      </c>
    </row>
    <row r="836" spans="1:9" ht="13.5" x14ac:dyDescent="0.2">
      <c r="A836" s="411"/>
      <c r="B836" s="408"/>
      <c r="C836" s="420"/>
      <c r="D836" s="176" t="s">
        <v>329</v>
      </c>
      <c r="E836" s="183" t="s">
        <v>587</v>
      </c>
      <c r="F836" s="334">
        <v>7.0640775630593122E-2</v>
      </c>
      <c r="G836" s="179">
        <v>1.0295057252129004E-4</v>
      </c>
      <c r="H836" s="335">
        <v>0.17164019863789898</v>
      </c>
      <c r="I836" s="336">
        <v>0.460175619362101</v>
      </c>
    </row>
    <row r="837" spans="1:9" x14ac:dyDescent="0.2">
      <c r="A837" s="411"/>
      <c r="B837" s="408"/>
      <c r="C837" s="421" t="s">
        <v>329</v>
      </c>
      <c r="D837" s="170" t="s">
        <v>256</v>
      </c>
      <c r="E837" s="337">
        <v>-9.1430802666666672E-2</v>
      </c>
      <c r="F837" s="338">
        <v>7.0640775630593122E-2</v>
      </c>
      <c r="G837" s="173">
        <v>0.20543457455830816</v>
      </c>
      <c r="H837" s="339">
        <v>-0.23569851302876768</v>
      </c>
      <c r="I837" s="340">
        <v>5.2836907695434324E-2</v>
      </c>
    </row>
    <row r="838" spans="1:9" ht="13.5" x14ac:dyDescent="0.2">
      <c r="A838" s="411"/>
      <c r="B838" s="408"/>
      <c r="C838" s="408"/>
      <c r="D838" s="170" t="s">
        <v>257</v>
      </c>
      <c r="E838" s="182" t="s">
        <v>592</v>
      </c>
      <c r="F838" s="338">
        <v>7.0640775630593122E-2</v>
      </c>
      <c r="G838" s="173">
        <v>4.1626383901623924E-2</v>
      </c>
      <c r="H838" s="339">
        <v>-0.2946238080287677</v>
      </c>
      <c r="I838" s="340">
        <v>-6.0883873045656641E-3</v>
      </c>
    </row>
    <row r="839" spans="1:9" x14ac:dyDescent="0.2">
      <c r="A839" s="411"/>
      <c r="B839" s="408"/>
      <c r="C839" s="408"/>
      <c r="D839" s="170" t="s">
        <v>306</v>
      </c>
      <c r="E839" s="337">
        <v>-5.2289289666666648E-2</v>
      </c>
      <c r="F839" s="338">
        <v>7.0640775630593122E-2</v>
      </c>
      <c r="G839" s="173">
        <v>0.46492415414497001</v>
      </c>
      <c r="H839" s="339">
        <v>-0.19655700002876766</v>
      </c>
      <c r="I839" s="340">
        <v>9.1978420695434354E-2</v>
      </c>
    </row>
    <row r="840" spans="1:9" x14ac:dyDescent="0.2">
      <c r="A840" s="411"/>
      <c r="B840" s="408"/>
      <c r="C840" s="408"/>
      <c r="D840" s="170" t="s">
        <v>327</v>
      </c>
      <c r="E840" s="337">
        <v>-7.6137043499999973E-2</v>
      </c>
      <c r="F840" s="338">
        <v>7.0640775630593122E-2</v>
      </c>
      <c r="G840" s="173">
        <v>0.28971097659875744</v>
      </c>
      <c r="H840" s="339">
        <v>-0.22040475386210098</v>
      </c>
      <c r="I840" s="340">
        <v>6.8130666862101022E-2</v>
      </c>
    </row>
    <row r="841" spans="1:9" ht="13.5" x14ac:dyDescent="0.2">
      <c r="A841" s="405"/>
      <c r="B841" s="420"/>
      <c r="C841" s="420"/>
      <c r="D841" s="176" t="s">
        <v>328</v>
      </c>
      <c r="E841" s="183" t="s">
        <v>588</v>
      </c>
      <c r="F841" s="334">
        <v>7.0640775630593122E-2</v>
      </c>
      <c r="G841" s="179">
        <v>1.0295057252129004E-4</v>
      </c>
      <c r="H841" s="335">
        <v>-0.460175619362101</v>
      </c>
      <c r="I841" s="336">
        <v>-0.17164019863789898</v>
      </c>
    </row>
    <row r="842" spans="1:9" x14ac:dyDescent="0.2">
      <c r="A842" s="405" t="s">
        <v>26</v>
      </c>
      <c r="B842" s="420" t="s">
        <v>305</v>
      </c>
      <c r="C842" s="421" t="s">
        <v>256</v>
      </c>
      <c r="D842" s="170" t="s">
        <v>257</v>
      </c>
      <c r="E842" s="337">
        <v>0.11769247600000021</v>
      </c>
      <c r="F842" s="338">
        <v>0.21859806415646713</v>
      </c>
      <c r="G842" s="173">
        <v>0.99406311358527999</v>
      </c>
      <c r="H842" s="339">
        <v>-0.54719413967620745</v>
      </c>
      <c r="I842" s="340">
        <v>0.78257909167620787</v>
      </c>
    </row>
    <row r="843" spans="1:9" x14ac:dyDescent="0.2">
      <c r="A843" s="411"/>
      <c r="B843" s="408"/>
      <c r="C843" s="408"/>
      <c r="D843" s="170" t="s">
        <v>306</v>
      </c>
      <c r="E843" s="337">
        <v>0.31887877633333339</v>
      </c>
      <c r="F843" s="338">
        <v>0.21859806415646713</v>
      </c>
      <c r="G843" s="173">
        <v>0.69190058767958051</v>
      </c>
      <c r="H843" s="339">
        <v>-0.34600783934287421</v>
      </c>
      <c r="I843" s="340">
        <v>0.98376539200954105</v>
      </c>
    </row>
    <row r="844" spans="1:9" x14ac:dyDescent="0.2">
      <c r="A844" s="411"/>
      <c r="B844" s="408"/>
      <c r="C844" s="408"/>
      <c r="D844" s="170" t="s">
        <v>327</v>
      </c>
      <c r="E844" s="337">
        <v>0.10067170166666695</v>
      </c>
      <c r="F844" s="338">
        <v>0.21859806415646713</v>
      </c>
      <c r="G844" s="173">
        <v>0.99714512434858737</v>
      </c>
      <c r="H844" s="339">
        <v>-0.56421491400954071</v>
      </c>
      <c r="I844" s="340">
        <v>0.76555831734287461</v>
      </c>
    </row>
    <row r="845" spans="1:9" x14ac:dyDescent="0.2">
      <c r="A845" s="411"/>
      <c r="B845" s="408"/>
      <c r="C845" s="408"/>
      <c r="D845" s="170" t="s">
        <v>328</v>
      </c>
      <c r="E845" s="337">
        <v>-8.1118123999999625E-2</v>
      </c>
      <c r="F845" s="338">
        <v>0.21859806415646713</v>
      </c>
      <c r="G845" s="173">
        <v>0.9989834314200321</v>
      </c>
      <c r="H845" s="339">
        <v>-0.74600473967620728</v>
      </c>
      <c r="I845" s="340">
        <v>0.58376849167620803</v>
      </c>
    </row>
    <row r="846" spans="1:9" x14ac:dyDescent="0.2">
      <c r="A846" s="411"/>
      <c r="B846" s="408"/>
      <c r="C846" s="420"/>
      <c r="D846" s="176" t="s">
        <v>329</v>
      </c>
      <c r="E846" s="333">
        <v>0.48057526833333353</v>
      </c>
      <c r="F846" s="334">
        <v>0.21859806415646713</v>
      </c>
      <c r="G846" s="179">
        <v>0.26810576149532728</v>
      </c>
      <c r="H846" s="335">
        <v>-0.1843113473428741</v>
      </c>
      <c r="I846" s="181">
        <v>1.1454618840095412</v>
      </c>
    </row>
    <row r="847" spans="1:9" x14ac:dyDescent="0.2">
      <c r="A847" s="411"/>
      <c r="B847" s="408"/>
      <c r="C847" s="421" t="s">
        <v>257</v>
      </c>
      <c r="D847" s="170" t="s">
        <v>256</v>
      </c>
      <c r="E847" s="337">
        <v>-0.11769247600000021</v>
      </c>
      <c r="F847" s="338">
        <v>0.21859806415646713</v>
      </c>
      <c r="G847" s="173">
        <v>0.99406311358527999</v>
      </c>
      <c r="H847" s="339">
        <v>-0.78257909167620787</v>
      </c>
      <c r="I847" s="340">
        <v>0.54719413967620745</v>
      </c>
    </row>
    <row r="848" spans="1:9" x14ac:dyDescent="0.2">
      <c r="A848" s="411"/>
      <c r="B848" s="408"/>
      <c r="C848" s="408"/>
      <c r="D848" s="170" t="s">
        <v>306</v>
      </c>
      <c r="E848" s="337">
        <v>0.20118630033333318</v>
      </c>
      <c r="F848" s="338">
        <v>0.21859806415646713</v>
      </c>
      <c r="G848" s="173">
        <v>0.9381497086302838</v>
      </c>
      <c r="H848" s="339">
        <v>-0.46370031534287443</v>
      </c>
      <c r="I848" s="340">
        <v>0.86607291600954084</v>
      </c>
    </row>
    <row r="849" spans="1:9" x14ac:dyDescent="0.2">
      <c r="A849" s="411"/>
      <c r="B849" s="408"/>
      <c r="C849" s="408"/>
      <c r="D849" s="170" t="s">
        <v>327</v>
      </c>
      <c r="E849" s="337">
        <v>-1.7020774333333266E-2</v>
      </c>
      <c r="F849" s="338">
        <v>0.21859806415646713</v>
      </c>
      <c r="G849" s="173">
        <v>0.99999955003941854</v>
      </c>
      <c r="H849" s="339">
        <v>-0.68190739000954093</v>
      </c>
      <c r="I849" s="340">
        <v>0.64786584134287439</v>
      </c>
    </row>
    <row r="850" spans="1:9" x14ac:dyDescent="0.2">
      <c r="A850" s="411"/>
      <c r="B850" s="408"/>
      <c r="C850" s="408"/>
      <c r="D850" s="170" t="s">
        <v>328</v>
      </c>
      <c r="E850" s="337">
        <v>-0.19881059999999984</v>
      </c>
      <c r="F850" s="338">
        <v>0.21859806415646713</v>
      </c>
      <c r="G850" s="173">
        <v>0.94103283770373569</v>
      </c>
      <c r="H850" s="339">
        <v>-0.8636972156762075</v>
      </c>
      <c r="I850" s="340">
        <v>0.46607601567620777</v>
      </c>
    </row>
    <row r="851" spans="1:9" x14ac:dyDescent="0.2">
      <c r="A851" s="411"/>
      <c r="B851" s="408"/>
      <c r="C851" s="420"/>
      <c r="D851" s="176" t="s">
        <v>329</v>
      </c>
      <c r="E851" s="333">
        <v>0.36288279233333331</v>
      </c>
      <c r="F851" s="334">
        <v>0.21859806415646713</v>
      </c>
      <c r="G851" s="179">
        <v>0.56728604143431682</v>
      </c>
      <c r="H851" s="335">
        <v>-0.30200382334287429</v>
      </c>
      <c r="I851" s="181">
        <v>1.027769408009541</v>
      </c>
    </row>
    <row r="852" spans="1:9" x14ac:dyDescent="0.2">
      <c r="A852" s="411"/>
      <c r="B852" s="408"/>
      <c r="C852" s="421" t="s">
        <v>306</v>
      </c>
      <c r="D852" s="170" t="s">
        <v>256</v>
      </c>
      <c r="E852" s="337">
        <v>-0.31887877633333339</v>
      </c>
      <c r="F852" s="338">
        <v>0.21859806415646713</v>
      </c>
      <c r="G852" s="173">
        <v>0.69190058767958051</v>
      </c>
      <c r="H852" s="339">
        <v>-0.98376539200954105</v>
      </c>
      <c r="I852" s="340">
        <v>0.34600783934287421</v>
      </c>
    </row>
    <row r="853" spans="1:9" x14ac:dyDescent="0.2">
      <c r="A853" s="411"/>
      <c r="B853" s="408"/>
      <c r="C853" s="408"/>
      <c r="D853" s="170" t="s">
        <v>257</v>
      </c>
      <c r="E853" s="337">
        <v>-0.20118630033333318</v>
      </c>
      <c r="F853" s="338">
        <v>0.21859806415646713</v>
      </c>
      <c r="G853" s="173">
        <v>0.9381497086302838</v>
      </c>
      <c r="H853" s="339">
        <v>-0.86607291600954084</v>
      </c>
      <c r="I853" s="340">
        <v>0.46370031534287443</v>
      </c>
    </row>
    <row r="854" spans="1:9" x14ac:dyDescent="0.2">
      <c r="A854" s="411"/>
      <c r="B854" s="408"/>
      <c r="C854" s="408"/>
      <c r="D854" s="170" t="s">
        <v>327</v>
      </c>
      <c r="E854" s="337">
        <v>-0.21820707466666645</v>
      </c>
      <c r="F854" s="338">
        <v>0.21859806415646713</v>
      </c>
      <c r="G854" s="173">
        <v>0.91487888642244597</v>
      </c>
      <c r="H854" s="339">
        <v>-0.8830936903428741</v>
      </c>
      <c r="I854" s="340">
        <v>0.44667954100954116</v>
      </c>
    </row>
    <row r="855" spans="1:9" x14ac:dyDescent="0.2">
      <c r="A855" s="411"/>
      <c r="B855" s="408"/>
      <c r="C855" s="408"/>
      <c r="D855" s="170" t="s">
        <v>328</v>
      </c>
      <c r="E855" s="337">
        <v>-0.39999690033333302</v>
      </c>
      <c r="F855" s="338">
        <v>0.21859806415646713</v>
      </c>
      <c r="G855" s="173">
        <v>0.46288982879816087</v>
      </c>
      <c r="H855" s="174">
        <v>-1.0648835160095407</v>
      </c>
      <c r="I855" s="340">
        <v>0.26488971534287459</v>
      </c>
    </row>
    <row r="856" spans="1:9" x14ac:dyDescent="0.2">
      <c r="A856" s="411"/>
      <c r="B856" s="408"/>
      <c r="C856" s="420"/>
      <c r="D856" s="176" t="s">
        <v>329</v>
      </c>
      <c r="E856" s="333">
        <v>0.16169649200000014</v>
      </c>
      <c r="F856" s="334">
        <v>0.21859806415646713</v>
      </c>
      <c r="G856" s="179">
        <v>0.97519856279704753</v>
      </c>
      <c r="H856" s="335">
        <v>-0.50319012367620752</v>
      </c>
      <c r="I856" s="336">
        <v>0.8265831076762078</v>
      </c>
    </row>
    <row r="857" spans="1:9" x14ac:dyDescent="0.2">
      <c r="A857" s="411"/>
      <c r="B857" s="408"/>
      <c r="C857" s="421" t="s">
        <v>327</v>
      </c>
      <c r="D857" s="170" t="s">
        <v>256</v>
      </c>
      <c r="E857" s="337">
        <v>-0.10067170166666695</v>
      </c>
      <c r="F857" s="338">
        <v>0.21859806415646713</v>
      </c>
      <c r="G857" s="173">
        <v>0.99714512434858737</v>
      </c>
      <c r="H857" s="339">
        <v>-0.76555831734287461</v>
      </c>
      <c r="I857" s="340">
        <v>0.56421491400954071</v>
      </c>
    </row>
    <row r="858" spans="1:9" x14ac:dyDescent="0.2">
      <c r="A858" s="411"/>
      <c r="B858" s="408"/>
      <c r="C858" s="408"/>
      <c r="D858" s="170" t="s">
        <v>257</v>
      </c>
      <c r="E858" s="337">
        <v>1.7020774333333266E-2</v>
      </c>
      <c r="F858" s="338">
        <v>0.21859806415646713</v>
      </c>
      <c r="G858" s="173">
        <v>0.99999955003941854</v>
      </c>
      <c r="H858" s="339">
        <v>-0.64786584134287439</v>
      </c>
      <c r="I858" s="340">
        <v>0.68190739000954093</v>
      </c>
    </row>
    <row r="859" spans="1:9" x14ac:dyDescent="0.2">
      <c r="A859" s="411"/>
      <c r="B859" s="408"/>
      <c r="C859" s="408"/>
      <c r="D859" s="170" t="s">
        <v>306</v>
      </c>
      <c r="E859" s="337">
        <v>0.21820707466666645</v>
      </c>
      <c r="F859" s="338">
        <v>0.21859806415646713</v>
      </c>
      <c r="G859" s="173">
        <v>0.91487888642244597</v>
      </c>
      <c r="H859" s="339">
        <v>-0.44667954100954116</v>
      </c>
      <c r="I859" s="340">
        <v>0.8830936903428741</v>
      </c>
    </row>
    <row r="860" spans="1:9" x14ac:dyDescent="0.2">
      <c r="A860" s="411"/>
      <c r="B860" s="408"/>
      <c r="C860" s="408"/>
      <c r="D860" s="170" t="s">
        <v>328</v>
      </c>
      <c r="E860" s="337">
        <v>-0.18178982566666657</v>
      </c>
      <c r="F860" s="338">
        <v>0.21859806415646713</v>
      </c>
      <c r="G860" s="173">
        <v>0.959159406979879</v>
      </c>
      <c r="H860" s="339">
        <v>-0.84667644134287423</v>
      </c>
      <c r="I860" s="340">
        <v>0.48309679000954103</v>
      </c>
    </row>
    <row r="861" spans="1:9" x14ac:dyDescent="0.2">
      <c r="A861" s="411"/>
      <c r="B861" s="408"/>
      <c r="C861" s="420"/>
      <c r="D861" s="176" t="s">
        <v>329</v>
      </c>
      <c r="E861" s="333">
        <v>0.37990356666666658</v>
      </c>
      <c r="F861" s="334">
        <v>0.21859806415646713</v>
      </c>
      <c r="G861" s="179">
        <v>0.51883267554237</v>
      </c>
      <c r="H861" s="335">
        <v>-0.28498304900954102</v>
      </c>
      <c r="I861" s="181">
        <v>1.0447901823428742</v>
      </c>
    </row>
    <row r="862" spans="1:9" x14ac:dyDescent="0.2">
      <c r="A862" s="411"/>
      <c r="B862" s="408"/>
      <c r="C862" s="421" t="s">
        <v>328</v>
      </c>
      <c r="D862" s="170" t="s">
        <v>256</v>
      </c>
      <c r="E862" s="337">
        <v>8.1118123999999625E-2</v>
      </c>
      <c r="F862" s="338">
        <v>0.21859806415646713</v>
      </c>
      <c r="G862" s="173">
        <v>0.9989834314200321</v>
      </c>
      <c r="H862" s="339">
        <v>-0.58376849167620803</v>
      </c>
      <c r="I862" s="340">
        <v>0.74600473967620728</v>
      </c>
    </row>
    <row r="863" spans="1:9" x14ac:dyDescent="0.2">
      <c r="A863" s="411"/>
      <c r="B863" s="408"/>
      <c r="C863" s="408"/>
      <c r="D863" s="170" t="s">
        <v>257</v>
      </c>
      <c r="E863" s="337">
        <v>0.19881059999999984</v>
      </c>
      <c r="F863" s="338">
        <v>0.21859806415646713</v>
      </c>
      <c r="G863" s="173">
        <v>0.94103283770373569</v>
      </c>
      <c r="H863" s="339">
        <v>-0.46607601567620777</v>
      </c>
      <c r="I863" s="340">
        <v>0.8636972156762075</v>
      </c>
    </row>
    <row r="864" spans="1:9" x14ac:dyDescent="0.2">
      <c r="A864" s="411"/>
      <c r="B864" s="408"/>
      <c r="C864" s="408"/>
      <c r="D864" s="170" t="s">
        <v>306</v>
      </c>
      <c r="E864" s="337">
        <v>0.39999690033333302</v>
      </c>
      <c r="F864" s="338">
        <v>0.21859806415646713</v>
      </c>
      <c r="G864" s="173">
        <v>0.46288982879816087</v>
      </c>
      <c r="H864" s="339">
        <v>-0.26488971534287459</v>
      </c>
      <c r="I864" s="175">
        <v>1.0648835160095407</v>
      </c>
    </row>
    <row r="865" spans="1:9" x14ac:dyDescent="0.2">
      <c r="A865" s="411"/>
      <c r="B865" s="408"/>
      <c r="C865" s="408"/>
      <c r="D865" s="170" t="s">
        <v>327</v>
      </c>
      <c r="E865" s="337">
        <v>0.18178982566666657</v>
      </c>
      <c r="F865" s="338">
        <v>0.21859806415646713</v>
      </c>
      <c r="G865" s="173">
        <v>0.959159406979879</v>
      </c>
      <c r="H865" s="339">
        <v>-0.48309679000954103</v>
      </c>
      <c r="I865" s="340">
        <v>0.84667644134287423</v>
      </c>
    </row>
    <row r="866" spans="1:9" x14ac:dyDescent="0.2">
      <c r="A866" s="411"/>
      <c r="B866" s="408"/>
      <c r="C866" s="420"/>
      <c r="D866" s="176" t="s">
        <v>329</v>
      </c>
      <c r="E866" s="333">
        <v>0.56169339233333315</v>
      </c>
      <c r="F866" s="334">
        <v>0.21859806415646713</v>
      </c>
      <c r="G866" s="179">
        <v>0.13643731305040085</v>
      </c>
      <c r="H866" s="335">
        <v>-0.10319322334287448</v>
      </c>
      <c r="I866" s="181">
        <v>1.2265800080095408</v>
      </c>
    </row>
    <row r="867" spans="1:9" x14ac:dyDescent="0.2">
      <c r="A867" s="411"/>
      <c r="B867" s="408"/>
      <c r="C867" s="421" t="s">
        <v>329</v>
      </c>
      <c r="D867" s="170" t="s">
        <v>256</v>
      </c>
      <c r="E867" s="337">
        <v>-0.48057526833333353</v>
      </c>
      <c r="F867" s="338">
        <v>0.21859806415646713</v>
      </c>
      <c r="G867" s="173">
        <v>0.26810576149532728</v>
      </c>
      <c r="H867" s="174">
        <v>-1.1454618840095412</v>
      </c>
      <c r="I867" s="340">
        <v>0.1843113473428741</v>
      </c>
    </row>
    <row r="868" spans="1:9" x14ac:dyDescent="0.2">
      <c r="A868" s="411"/>
      <c r="B868" s="408"/>
      <c r="C868" s="408"/>
      <c r="D868" s="170" t="s">
        <v>257</v>
      </c>
      <c r="E868" s="337">
        <v>-0.36288279233333331</v>
      </c>
      <c r="F868" s="338">
        <v>0.21859806415646713</v>
      </c>
      <c r="G868" s="173">
        <v>0.56728604143431682</v>
      </c>
      <c r="H868" s="174">
        <v>-1.027769408009541</v>
      </c>
      <c r="I868" s="340">
        <v>0.30200382334287429</v>
      </c>
    </row>
    <row r="869" spans="1:9" x14ac:dyDescent="0.2">
      <c r="A869" s="411"/>
      <c r="B869" s="408"/>
      <c r="C869" s="408"/>
      <c r="D869" s="170" t="s">
        <v>306</v>
      </c>
      <c r="E869" s="337">
        <v>-0.16169649200000014</v>
      </c>
      <c r="F869" s="338">
        <v>0.21859806415646713</v>
      </c>
      <c r="G869" s="173">
        <v>0.97519856279704753</v>
      </c>
      <c r="H869" s="339">
        <v>-0.8265831076762078</v>
      </c>
      <c r="I869" s="340">
        <v>0.50319012367620752</v>
      </c>
    </row>
    <row r="870" spans="1:9" x14ac:dyDescent="0.2">
      <c r="A870" s="411"/>
      <c r="B870" s="408"/>
      <c r="C870" s="408"/>
      <c r="D870" s="170" t="s">
        <v>327</v>
      </c>
      <c r="E870" s="337">
        <v>-0.37990356666666658</v>
      </c>
      <c r="F870" s="338">
        <v>0.21859806415646713</v>
      </c>
      <c r="G870" s="173">
        <v>0.51883267554237</v>
      </c>
      <c r="H870" s="174">
        <v>-1.0447901823428742</v>
      </c>
      <c r="I870" s="340">
        <v>0.28498304900954102</v>
      </c>
    </row>
    <row r="871" spans="1:9" x14ac:dyDescent="0.2">
      <c r="A871" s="411"/>
      <c r="B871" s="420"/>
      <c r="C871" s="420"/>
      <c r="D871" s="176" t="s">
        <v>328</v>
      </c>
      <c r="E871" s="333">
        <v>-0.56169339233333315</v>
      </c>
      <c r="F871" s="334">
        <v>0.21859806415646713</v>
      </c>
      <c r="G871" s="179">
        <v>0.13643731305040085</v>
      </c>
      <c r="H871" s="180">
        <v>-1.2265800080095408</v>
      </c>
      <c r="I871" s="336">
        <v>0.10319322334287448</v>
      </c>
    </row>
    <row r="872" spans="1:9" x14ac:dyDescent="0.2">
      <c r="A872" s="411"/>
      <c r="B872" s="420" t="s">
        <v>307</v>
      </c>
      <c r="C872" s="421" t="s">
        <v>256</v>
      </c>
      <c r="D872" s="170" t="s">
        <v>257</v>
      </c>
      <c r="E872" s="337">
        <v>0.11769247600000021</v>
      </c>
      <c r="F872" s="338">
        <v>0.21859806415646713</v>
      </c>
      <c r="G872" s="173">
        <v>0.59427582117326683</v>
      </c>
      <c r="H872" s="339">
        <v>-0.32874432942747689</v>
      </c>
      <c r="I872" s="340">
        <v>0.56412928142747731</v>
      </c>
    </row>
    <row r="873" spans="1:9" x14ac:dyDescent="0.2">
      <c r="A873" s="411"/>
      <c r="B873" s="408"/>
      <c r="C873" s="408"/>
      <c r="D873" s="170" t="s">
        <v>306</v>
      </c>
      <c r="E873" s="337">
        <v>0.31887877633333339</v>
      </c>
      <c r="F873" s="338">
        <v>0.21859806415646713</v>
      </c>
      <c r="G873" s="173">
        <v>0.15502684655661353</v>
      </c>
      <c r="H873" s="339">
        <v>-0.12755802909414371</v>
      </c>
      <c r="I873" s="340">
        <v>0.76531558176081049</v>
      </c>
    </row>
    <row r="874" spans="1:9" x14ac:dyDescent="0.2">
      <c r="A874" s="411"/>
      <c r="B874" s="408"/>
      <c r="C874" s="408"/>
      <c r="D874" s="170" t="s">
        <v>327</v>
      </c>
      <c r="E874" s="337">
        <v>0.10067170166666695</v>
      </c>
      <c r="F874" s="338">
        <v>0.21859806415646713</v>
      </c>
      <c r="G874" s="173">
        <v>0.6484544292379778</v>
      </c>
      <c r="H874" s="339">
        <v>-0.34576510376081016</v>
      </c>
      <c r="I874" s="340">
        <v>0.54710850709414405</v>
      </c>
    </row>
    <row r="875" spans="1:9" x14ac:dyDescent="0.2">
      <c r="A875" s="411"/>
      <c r="B875" s="408"/>
      <c r="C875" s="408"/>
      <c r="D875" s="170" t="s">
        <v>328</v>
      </c>
      <c r="E875" s="337">
        <v>-8.1118123999999625E-2</v>
      </c>
      <c r="F875" s="338">
        <v>0.21859806415646713</v>
      </c>
      <c r="G875" s="173">
        <v>0.71318311459431016</v>
      </c>
      <c r="H875" s="339">
        <v>-0.52755492942747673</v>
      </c>
      <c r="I875" s="340">
        <v>0.36531868142747748</v>
      </c>
    </row>
    <row r="876" spans="1:9" ht="13.5" x14ac:dyDescent="0.2">
      <c r="A876" s="411"/>
      <c r="B876" s="408"/>
      <c r="C876" s="420"/>
      <c r="D876" s="176" t="s">
        <v>329</v>
      </c>
      <c r="E876" s="183" t="s">
        <v>593</v>
      </c>
      <c r="F876" s="334">
        <v>0.21859806415646713</v>
      </c>
      <c r="G876" s="179">
        <v>3.576994328437591E-2</v>
      </c>
      <c r="H876" s="335">
        <v>3.4138462905856419E-2</v>
      </c>
      <c r="I876" s="336">
        <v>0.92701207376081063</v>
      </c>
    </row>
    <row r="877" spans="1:9" x14ac:dyDescent="0.2">
      <c r="A877" s="411"/>
      <c r="B877" s="408"/>
      <c r="C877" s="421" t="s">
        <v>257</v>
      </c>
      <c r="D877" s="170" t="s">
        <v>256</v>
      </c>
      <c r="E877" s="337">
        <v>-0.11769247600000021</v>
      </c>
      <c r="F877" s="338">
        <v>0.21859806415646713</v>
      </c>
      <c r="G877" s="173">
        <v>0.59427582117326683</v>
      </c>
      <c r="H877" s="339">
        <v>-0.56412928142747731</v>
      </c>
      <c r="I877" s="340">
        <v>0.32874432942747689</v>
      </c>
    </row>
    <row r="878" spans="1:9" x14ac:dyDescent="0.2">
      <c r="A878" s="411"/>
      <c r="B878" s="408"/>
      <c r="C878" s="408"/>
      <c r="D878" s="170" t="s">
        <v>306</v>
      </c>
      <c r="E878" s="337">
        <v>0.20118630033333318</v>
      </c>
      <c r="F878" s="338">
        <v>0.21859806415646713</v>
      </c>
      <c r="G878" s="173">
        <v>0.3647327845700935</v>
      </c>
      <c r="H878" s="339">
        <v>-0.24525050509414392</v>
      </c>
      <c r="I878" s="340">
        <v>0.64762310576081028</v>
      </c>
    </row>
    <row r="879" spans="1:9" x14ac:dyDescent="0.2">
      <c r="A879" s="411"/>
      <c r="B879" s="408"/>
      <c r="C879" s="408"/>
      <c r="D879" s="170" t="s">
        <v>327</v>
      </c>
      <c r="E879" s="337">
        <v>-1.7020774333333266E-2</v>
      </c>
      <c r="F879" s="338">
        <v>0.21859806415646713</v>
      </c>
      <c r="G879" s="173">
        <v>0.93845378232769172</v>
      </c>
      <c r="H879" s="339">
        <v>-0.46345757976081037</v>
      </c>
      <c r="I879" s="340">
        <v>0.42941603109414384</v>
      </c>
    </row>
    <row r="880" spans="1:9" x14ac:dyDescent="0.2">
      <c r="A880" s="411"/>
      <c r="B880" s="408"/>
      <c r="C880" s="408"/>
      <c r="D880" s="170" t="s">
        <v>328</v>
      </c>
      <c r="E880" s="337">
        <v>-0.19881059999999984</v>
      </c>
      <c r="F880" s="338">
        <v>0.21859806415646713</v>
      </c>
      <c r="G880" s="173">
        <v>0.37034602323906518</v>
      </c>
      <c r="H880" s="339">
        <v>-0.64524740542747694</v>
      </c>
      <c r="I880" s="340">
        <v>0.24762620542747726</v>
      </c>
    </row>
    <row r="881" spans="1:9" x14ac:dyDescent="0.2">
      <c r="A881" s="411"/>
      <c r="B881" s="408"/>
      <c r="C881" s="420"/>
      <c r="D881" s="176" t="s">
        <v>329</v>
      </c>
      <c r="E881" s="333">
        <v>0.36288279233333331</v>
      </c>
      <c r="F881" s="334">
        <v>0.21859806415646713</v>
      </c>
      <c r="G881" s="179">
        <v>0.10732405041930408</v>
      </c>
      <c r="H881" s="335">
        <v>-8.35540130941438E-2</v>
      </c>
      <c r="I881" s="336">
        <v>0.80931959776081042</v>
      </c>
    </row>
    <row r="882" spans="1:9" x14ac:dyDescent="0.2">
      <c r="A882" s="411"/>
      <c r="B882" s="408"/>
      <c r="C882" s="421" t="s">
        <v>306</v>
      </c>
      <c r="D882" s="170" t="s">
        <v>256</v>
      </c>
      <c r="E882" s="337">
        <v>-0.31887877633333339</v>
      </c>
      <c r="F882" s="338">
        <v>0.21859806415646713</v>
      </c>
      <c r="G882" s="173">
        <v>0.15502684655661353</v>
      </c>
      <c r="H882" s="339">
        <v>-0.76531558176081049</v>
      </c>
      <c r="I882" s="340">
        <v>0.12755802909414371</v>
      </c>
    </row>
    <row r="883" spans="1:9" x14ac:dyDescent="0.2">
      <c r="A883" s="411"/>
      <c r="B883" s="408"/>
      <c r="C883" s="408"/>
      <c r="D883" s="170" t="s">
        <v>257</v>
      </c>
      <c r="E883" s="337">
        <v>-0.20118630033333318</v>
      </c>
      <c r="F883" s="338">
        <v>0.21859806415646713</v>
      </c>
      <c r="G883" s="173">
        <v>0.3647327845700935</v>
      </c>
      <c r="H883" s="339">
        <v>-0.64762310576081028</v>
      </c>
      <c r="I883" s="340">
        <v>0.24525050509414392</v>
      </c>
    </row>
    <row r="884" spans="1:9" x14ac:dyDescent="0.2">
      <c r="A884" s="411"/>
      <c r="B884" s="408"/>
      <c r="C884" s="408"/>
      <c r="D884" s="170" t="s">
        <v>327</v>
      </c>
      <c r="E884" s="337">
        <v>-0.21820707466666645</v>
      </c>
      <c r="F884" s="338">
        <v>0.21859806415646713</v>
      </c>
      <c r="G884" s="173">
        <v>0.32616073749099905</v>
      </c>
      <c r="H884" s="339">
        <v>-0.66464388009414355</v>
      </c>
      <c r="I884" s="340">
        <v>0.22822973076081066</v>
      </c>
    </row>
    <row r="885" spans="1:9" x14ac:dyDescent="0.2">
      <c r="A885" s="411"/>
      <c r="B885" s="408"/>
      <c r="C885" s="408"/>
      <c r="D885" s="170" t="s">
        <v>328</v>
      </c>
      <c r="E885" s="337">
        <v>-0.39999690033333302</v>
      </c>
      <c r="F885" s="338">
        <v>0.21859806415646713</v>
      </c>
      <c r="G885" s="173">
        <v>7.7229298086636228E-2</v>
      </c>
      <c r="H885" s="339">
        <v>-0.84643370576081012</v>
      </c>
      <c r="I885" s="340">
        <v>4.6439905094144092E-2</v>
      </c>
    </row>
    <row r="886" spans="1:9" x14ac:dyDescent="0.2">
      <c r="A886" s="411"/>
      <c r="B886" s="408"/>
      <c r="C886" s="420"/>
      <c r="D886" s="176" t="s">
        <v>329</v>
      </c>
      <c r="E886" s="333">
        <v>0.16169649200000014</v>
      </c>
      <c r="F886" s="334">
        <v>0.21859806415646713</v>
      </c>
      <c r="G886" s="179">
        <v>0.46523277819501652</v>
      </c>
      <c r="H886" s="335">
        <v>-0.28474031342747697</v>
      </c>
      <c r="I886" s="336">
        <v>0.60813329742747724</v>
      </c>
    </row>
    <row r="887" spans="1:9" x14ac:dyDescent="0.2">
      <c r="A887" s="411"/>
      <c r="B887" s="408"/>
      <c r="C887" s="421" t="s">
        <v>327</v>
      </c>
      <c r="D887" s="170" t="s">
        <v>256</v>
      </c>
      <c r="E887" s="337">
        <v>-0.10067170166666695</v>
      </c>
      <c r="F887" s="338">
        <v>0.21859806415646713</v>
      </c>
      <c r="G887" s="173">
        <v>0.6484544292379778</v>
      </c>
      <c r="H887" s="339">
        <v>-0.54710850709414405</v>
      </c>
      <c r="I887" s="340">
        <v>0.34576510376081016</v>
      </c>
    </row>
    <row r="888" spans="1:9" x14ac:dyDescent="0.2">
      <c r="A888" s="411"/>
      <c r="B888" s="408"/>
      <c r="C888" s="408"/>
      <c r="D888" s="170" t="s">
        <v>257</v>
      </c>
      <c r="E888" s="337">
        <v>1.7020774333333266E-2</v>
      </c>
      <c r="F888" s="338">
        <v>0.21859806415646713</v>
      </c>
      <c r="G888" s="173">
        <v>0.93845378232769172</v>
      </c>
      <c r="H888" s="339">
        <v>-0.42941603109414384</v>
      </c>
      <c r="I888" s="340">
        <v>0.46345757976081037</v>
      </c>
    </row>
    <row r="889" spans="1:9" x14ac:dyDescent="0.2">
      <c r="A889" s="411"/>
      <c r="B889" s="408"/>
      <c r="C889" s="408"/>
      <c r="D889" s="170" t="s">
        <v>306</v>
      </c>
      <c r="E889" s="337">
        <v>0.21820707466666645</v>
      </c>
      <c r="F889" s="338">
        <v>0.21859806415646713</v>
      </c>
      <c r="G889" s="173">
        <v>0.32616073749099905</v>
      </c>
      <c r="H889" s="339">
        <v>-0.22822973076081066</v>
      </c>
      <c r="I889" s="340">
        <v>0.66464388009414355</v>
      </c>
    </row>
    <row r="890" spans="1:9" x14ac:dyDescent="0.2">
      <c r="A890" s="411"/>
      <c r="B890" s="408"/>
      <c r="C890" s="408"/>
      <c r="D890" s="170" t="s">
        <v>328</v>
      </c>
      <c r="E890" s="337">
        <v>-0.18178982566666657</v>
      </c>
      <c r="F890" s="338">
        <v>0.21859806415646713</v>
      </c>
      <c r="G890" s="173">
        <v>0.41219595508229057</v>
      </c>
      <c r="H890" s="339">
        <v>-0.62822663109414367</v>
      </c>
      <c r="I890" s="340">
        <v>0.26464697976081053</v>
      </c>
    </row>
    <row r="891" spans="1:9" x14ac:dyDescent="0.2">
      <c r="A891" s="411"/>
      <c r="B891" s="408"/>
      <c r="C891" s="420"/>
      <c r="D891" s="176" t="s">
        <v>329</v>
      </c>
      <c r="E891" s="333">
        <v>0.37990356666666658</v>
      </c>
      <c r="F891" s="334">
        <v>0.21859806415646713</v>
      </c>
      <c r="G891" s="179">
        <v>9.2483450550178051E-2</v>
      </c>
      <c r="H891" s="335">
        <v>-6.6533238760810534E-2</v>
      </c>
      <c r="I891" s="336">
        <v>0.82634037209414368</v>
      </c>
    </row>
    <row r="892" spans="1:9" x14ac:dyDescent="0.2">
      <c r="A892" s="411"/>
      <c r="B892" s="408"/>
      <c r="C892" s="421" t="s">
        <v>328</v>
      </c>
      <c r="D892" s="170" t="s">
        <v>256</v>
      </c>
      <c r="E892" s="337">
        <v>8.1118123999999625E-2</v>
      </c>
      <c r="F892" s="338">
        <v>0.21859806415646713</v>
      </c>
      <c r="G892" s="173">
        <v>0.71318311459431016</v>
      </c>
      <c r="H892" s="339">
        <v>-0.36531868142747748</v>
      </c>
      <c r="I892" s="340">
        <v>0.52755492942747673</v>
      </c>
    </row>
    <row r="893" spans="1:9" x14ac:dyDescent="0.2">
      <c r="A893" s="411"/>
      <c r="B893" s="408"/>
      <c r="C893" s="408"/>
      <c r="D893" s="170" t="s">
        <v>257</v>
      </c>
      <c r="E893" s="337">
        <v>0.19881059999999984</v>
      </c>
      <c r="F893" s="338">
        <v>0.21859806415646713</v>
      </c>
      <c r="G893" s="173">
        <v>0.37034602323906518</v>
      </c>
      <c r="H893" s="339">
        <v>-0.24762620542747726</v>
      </c>
      <c r="I893" s="340">
        <v>0.64524740542747694</v>
      </c>
    </row>
    <row r="894" spans="1:9" x14ac:dyDescent="0.2">
      <c r="A894" s="411"/>
      <c r="B894" s="408"/>
      <c r="C894" s="408"/>
      <c r="D894" s="170" t="s">
        <v>306</v>
      </c>
      <c r="E894" s="337">
        <v>0.39999690033333302</v>
      </c>
      <c r="F894" s="338">
        <v>0.21859806415646713</v>
      </c>
      <c r="G894" s="173">
        <v>7.7229298086636228E-2</v>
      </c>
      <c r="H894" s="339">
        <v>-4.6439905094144092E-2</v>
      </c>
      <c r="I894" s="340">
        <v>0.84643370576081012</v>
      </c>
    </row>
    <row r="895" spans="1:9" x14ac:dyDescent="0.2">
      <c r="A895" s="411"/>
      <c r="B895" s="408"/>
      <c r="C895" s="408"/>
      <c r="D895" s="170" t="s">
        <v>327</v>
      </c>
      <c r="E895" s="337">
        <v>0.18178982566666657</v>
      </c>
      <c r="F895" s="338">
        <v>0.21859806415646713</v>
      </c>
      <c r="G895" s="173">
        <v>0.41219595508229057</v>
      </c>
      <c r="H895" s="339">
        <v>-0.26464697976081053</v>
      </c>
      <c r="I895" s="340">
        <v>0.62822663109414367</v>
      </c>
    </row>
    <row r="896" spans="1:9" ht="13.5" x14ac:dyDescent="0.2">
      <c r="A896" s="411"/>
      <c r="B896" s="408"/>
      <c r="C896" s="420"/>
      <c r="D896" s="176" t="s">
        <v>329</v>
      </c>
      <c r="E896" s="183" t="s">
        <v>594</v>
      </c>
      <c r="F896" s="334">
        <v>0.21859806415646713</v>
      </c>
      <c r="G896" s="179">
        <v>1.5396023661585949E-2</v>
      </c>
      <c r="H896" s="335">
        <v>0.11525658690585604</v>
      </c>
      <c r="I896" s="181">
        <v>1.0081301977608104</v>
      </c>
    </row>
    <row r="897" spans="1:9" ht="13.5" x14ac:dyDescent="0.2">
      <c r="A897" s="411"/>
      <c r="B897" s="408"/>
      <c r="C897" s="421" t="s">
        <v>329</v>
      </c>
      <c r="D897" s="170" t="s">
        <v>256</v>
      </c>
      <c r="E897" s="182" t="s">
        <v>595</v>
      </c>
      <c r="F897" s="338">
        <v>0.21859806415646713</v>
      </c>
      <c r="G897" s="173">
        <v>3.576994328437591E-2</v>
      </c>
      <c r="H897" s="339">
        <v>-0.92701207376081063</v>
      </c>
      <c r="I897" s="340">
        <v>-3.4138462905856419E-2</v>
      </c>
    </row>
    <row r="898" spans="1:9" x14ac:dyDescent="0.2">
      <c r="A898" s="411"/>
      <c r="B898" s="408"/>
      <c r="C898" s="408"/>
      <c r="D898" s="170" t="s">
        <v>257</v>
      </c>
      <c r="E898" s="337">
        <v>-0.36288279233333331</v>
      </c>
      <c r="F898" s="338">
        <v>0.21859806415646713</v>
      </c>
      <c r="G898" s="173">
        <v>0.10732405041930408</v>
      </c>
      <c r="H898" s="339">
        <v>-0.80931959776081042</v>
      </c>
      <c r="I898" s="340">
        <v>8.35540130941438E-2</v>
      </c>
    </row>
    <row r="899" spans="1:9" x14ac:dyDescent="0.2">
      <c r="A899" s="411"/>
      <c r="B899" s="408"/>
      <c r="C899" s="408"/>
      <c r="D899" s="170" t="s">
        <v>306</v>
      </c>
      <c r="E899" s="337">
        <v>-0.16169649200000014</v>
      </c>
      <c r="F899" s="338">
        <v>0.21859806415646713</v>
      </c>
      <c r="G899" s="173">
        <v>0.46523277819501652</v>
      </c>
      <c r="H899" s="339">
        <v>-0.60813329742747724</v>
      </c>
      <c r="I899" s="340">
        <v>0.28474031342747697</v>
      </c>
    </row>
    <row r="900" spans="1:9" x14ac:dyDescent="0.2">
      <c r="A900" s="411"/>
      <c r="B900" s="408"/>
      <c r="C900" s="408"/>
      <c r="D900" s="170" t="s">
        <v>327</v>
      </c>
      <c r="E900" s="337">
        <v>-0.37990356666666658</v>
      </c>
      <c r="F900" s="338">
        <v>0.21859806415646713</v>
      </c>
      <c r="G900" s="173">
        <v>9.2483450550178051E-2</v>
      </c>
      <c r="H900" s="339">
        <v>-0.82634037209414368</v>
      </c>
      <c r="I900" s="340">
        <v>6.6533238760810534E-2</v>
      </c>
    </row>
    <row r="901" spans="1:9" ht="13.5" x14ac:dyDescent="0.2">
      <c r="A901" s="405"/>
      <c r="B901" s="420"/>
      <c r="C901" s="420"/>
      <c r="D901" s="176" t="s">
        <v>328</v>
      </c>
      <c r="E901" s="183" t="s">
        <v>596</v>
      </c>
      <c r="F901" s="334">
        <v>0.21859806415646713</v>
      </c>
      <c r="G901" s="179">
        <v>1.5396023661585949E-2</v>
      </c>
      <c r="H901" s="180">
        <v>-1.0081301977608104</v>
      </c>
      <c r="I901" s="336">
        <v>-0.11525658690585604</v>
      </c>
    </row>
    <row r="902" spans="1:9" x14ac:dyDescent="0.2">
      <c r="A902" s="405" t="s">
        <v>526</v>
      </c>
      <c r="B902" s="420" t="s">
        <v>305</v>
      </c>
      <c r="C902" s="421" t="s">
        <v>256</v>
      </c>
      <c r="D902" s="170" t="s">
        <v>257</v>
      </c>
      <c r="E902" s="337">
        <v>-0.12124605483333328</v>
      </c>
      <c r="F902" s="338">
        <v>0.1168727420286215</v>
      </c>
      <c r="G902" s="173">
        <v>0.90140716823777645</v>
      </c>
      <c r="H902" s="339">
        <v>-0.47672551533115265</v>
      </c>
      <c r="I902" s="340">
        <v>0.23423340566448608</v>
      </c>
    </row>
    <row r="903" spans="1:9" x14ac:dyDescent="0.2">
      <c r="A903" s="411"/>
      <c r="B903" s="408"/>
      <c r="C903" s="408"/>
      <c r="D903" s="170" t="s">
        <v>306</v>
      </c>
      <c r="E903" s="337">
        <v>9.2279651666666684E-2</v>
      </c>
      <c r="F903" s="338">
        <v>0.1168727420286215</v>
      </c>
      <c r="G903" s="173">
        <v>0.96717810049980035</v>
      </c>
      <c r="H903" s="339">
        <v>-0.26319980883115268</v>
      </c>
      <c r="I903" s="340">
        <v>0.44775911216448605</v>
      </c>
    </row>
    <row r="904" spans="1:9" x14ac:dyDescent="0.2">
      <c r="A904" s="411"/>
      <c r="B904" s="408"/>
      <c r="C904" s="408"/>
      <c r="D904" s="170" t="s">
        <v>327</v>
      </c>
      <c r="E904" s="337">
        <v>-0.15523550850000001</v>
      </c>
      <c r="F904" s="338">
        <v>0.1168727420286215</v>
      </c>
      <c r="G904" s="173">
        <v>0.76734481498818408</v>
      </c>
      <c r="H904" s="339">
        <v>-0.51071496899781932</v>
      </c>
      <c r="I904" s="340">
        <v>0.20024395199781936</v>
      </c>
    </row>
    <row r="905" spans="1:9" x14ac:dyDescent="0.2">
      <c r="A905" s="411"/>
      <c r="B905" s="408"/>
      <c r="C905" s="408"/>
      <c r="D905" s="170" t="s">
        <v>328</v>
      </c>
      <c r="E905" s="337">
        <v>-0.35231454416666663</v>
      </c>
      <c r="F905" s="338">
        <v>0.1168727420286215</v>
      </c>
      <c r="G905" s="173">
        <v>5.3157324119240013E-2</v>
      </c>
      <c r="H905" s="339">
        <v>-0.70779400466448594</v>
      </c>
      <c r="I905" s="340">
        <v>3.1649163311527231E-3</v>
      </c>
    </row>
    <row r="906" spans="1:9" x14ac:dyDescent="0.2">
      <c r="A906" s="411"/>
      <c r="B906" s="408"/>
      <c r="C906" s="420"/>
      <c r="D906" s="176" t="s">
        <v>329</v>
      </c>
      <c r="E906" s="333">
        <v>-9.9697784500000108E-2</v>
      </c>
      <c r="F906" s="334">
        <v>0.1168727420286215</v>
      </c>
      <c r="G906" s="179">
        <v>0.95460507882469137</v>
      </c>
      <c r="H906" s="335">
        <v>-0.45517724499781947</v>
      </c>
      <c r="I906" s="336">
        <v>0.25578167599781926</v>
      </c>
    </row>
    <row r="907" spans="1:9" x14ac:dyDescent="0.2">
      <c r="A907" s="411"/>
      <c r="B907" s="408"/>
      <c r="C907" s="421" t="s">
        <v>257</v>
      </c>
      <c r="D907" s="170" t="s">
        <v>256</v>
      </c>
      <c r="E907" s="337">
        <v>0.12124605483333328</v>
      </c>
      <c r="F907" s="338">
        <v>0.1168727420286215</v>
      </c>
      <c r="G907" s="173">
        <v>0.90140716823777645</v>
      </c>
      <c r="H907" s="339">
        <v>-0.23423340566448608</v>
      </c>
      <c r="I907" s="340">
        <v>0.47672551533115265</v>
      </c>
    </row>
    <row r="908" spans="1:9" x14ac:dyDescent="0.2">
      <c r="A908" s="411"/>
      <c r="B908" s="408"/>
      <c r="C908" s="408"/>
      <c r="D908" s="170" t="s">
        <v>306</v>
      </c>
      <c r="E908" s="337">
        <v>0.21352570649999997</v>
      </c>
      <c r="F908" s="338">
        <v>0.1168727420286215</v>
      </c>
      <c r="G908" s="173">
        <v>0.46458575960185644</v>
      </c>
      <c r="H908" s="339">
        <v>-0.1419537539978194</v>
      </c>
      <c r="I908" s="340">
        <v>0.56900516699781933</v>
      </c>
    </row>
    <row r="909" spans="1:9" x14ac:dyDescent="0.2">
      <c r="A909" s="411"/>
      <c r="B909" s="408"/>
      <c r="C909" s="408"/>
      <c r="D909" s="170" t="s">
        <v>327</v>
      </c>
      <c r="E909" s="337">
        <v>-3.3989453666666725E-2</v>
      </c>
      <c r="F909" s="338">
        <v>0.1168727420286215</v>
      </c>
      <c r="G909" s="173">
        <v>0.99968905369596883</v>
      </c>
      <c r="H909" s="339">
        <v>-0.38946891416448609</v>
      </c>
      <c r="I909" s="340">
        <v>0.32149000683115264</v>
      </c>
    </row>
    <row r="910" spans="1:9" x14ac:dyDescent="0.2">
      <c r="A910" s="411"/>
      <c r="B910" s="408"/>
      <c r="C910" s="408"/>
      <c r="D910" s="170" t="s">
        <v>328</v>
      </c>
      <c r="E910" s="337">
        <v>-0.23106848933333335</v>
      </c>
      <c r="F910" s="338">
        <v>0.1168727420286215</v>
      </c>
      <c r="G910" s="173">
        <v>0.37832822666318866</v>
      </c>
      <c r="H910" s="339">
        <v>-0.58654794983115266</v>
      </c>
      <c r="I910" s="340">
        <v>0.124410971164486</v>
      </c>
    </row>
    <row r="911" spans="1:9" x14ac:dyDescent="0.2">
      <c r="A911" s="411"/>
      <c r="B911" s="408"/>
      <c r="C911" s="420"/>
      <c r="D911" s="176" t="s">
        <v>329</v>
      </c>
      <c r="E911" s="333">
        <v>2.1548270333333175E-2</v>
      </c>
      <c r="F911" s="334">
        <v>0.1168727420286215</v>
      </c>
      <c r="G911" s="179">
        <v>0.99996710251890397</v>
      </c>
      <c r="H911" s="335">
        <v>-0.33393119016448619</v>
      </c>
      <c r="I911" s="336">
        <v>0.37702773083115254</v>
      </c>
    </row>
    <row r="912" spans="1:9" x14ac:dyDescent="0.2">
      <c r="A912" s="411"/>
      <c r="B912" s="408"/>
      <c r="C912" s="421" t="s">
        <v>306</v>
      </c>
      <c r="D912" s="170" t="s">
        <v>256</v>
      </c>
      <c r="E912" s="337">
        <v>-9.2279651666666684E-2</v>
      </c>
      <c r="F912" s="338">
        <v>0.1168727420286215</v>
      </c>
      <c r="G912" s="173">
        <v>0.96717810049980035</v>
      </c>
      <c r="H912" s="339">
        <v>-0.44775911216448605</v>
      </c>
      <c r="I912" s="340">
        <v>0.26319980883115268</v>
      </c>
    </row>
    <row r="913" spans="1:9" x14ac:dyDescent="0.2">
      <c r="A913" s="411"/>
      <c r="B913" s="408"/>
      <c r="C913" s="408"/>
      <c r="D913" s="170" t="s">
        <v>257</v>
      </c>
      <c r="E913" s="337">
        <v>-0.21352570649999997</v>
      </c>
      <c r="F913" s="338">
        <v>0.1168727420286215</v>
      </c>
      <c r="G913" s="173">
        <v>0.46458575960185644</v>
      </c>
      <c r="H913" s="339">
        <v>-0.56900516699781933</v>
      </c>
      <c r="I913" s="340">
        <v>0.1419537539978194</v>
      </c>
    </row>
    <row r="914" spans="1:9" x14ac:dyDescent="0.2">
      <c r="A914" s="411"/>
      <c r="B914" s="408"/>
      <c r="C914" s="408"/>
      <c r="D914" s="170" t="s">
        <v>327</v>
      </c>
      <c r="E914" s="337">
        <v>-0.24751516016666669</v>
      </c>
      <c r="F914" s="338">
        <v>0.1168727420286215</v>
      </c>
      <c r="G914" s="173">
        <v>0.30560607147018615</v>
      </c>
      <c r="H914" s="339">
        <v>-0.60299462066448606</v>
      </c>
      <c r="I914" s="340">
        <v>0.10796430033115266</v>
      </c>
    </row>
    <row r="915" spans="1:9" ht="13.5" x14ac:dyDescent="0.2">
      <c r="A915" s="411"/>
      <c r="B915" s="408"/>
      <c r="C915" s="408"/>
      <c r="D915" s="170" t="s">
        <v>328</v>
      </c>
      <c r="E915" s="182" t="s">
        <v>597</v>
      </c>
      <c r="F915" s="338">
        <v>0.1168727420286215</v>
      </c>
      <c r="G915" s="173">
        <v>7.7879513015645108E-3</v>
      </c>
      <c r="H915" s="339">
        <v>-0.80007365633115268</v>
      </c>
      <c r="I915" s="340">
        <v>-8.9114735335513964E-2</v>
      </c>
    </row>
    <row r="916" spans="1:9" x14ac:dyDescent="0.2">
      <c r="A916" s="411"/>
      <c r="B916" s="408"/>
      <c r="C916" s="420"/>
      <c r="D916" s="176" t="s">
        <v>329</v>
      </c>
      <c r="E916" s="333">
        <v>-0.19197743616666679</v>
      </c>
      <c r="F916" s="334">
        <v>0.1168727420286215</v>
      </c>
      <c r="G916" s="179">
        <v>0.57819111809039825</v>
      </c>
      <c r="H916" s="335">
        <v>-0.54745689666448616</v>
      </c>
      <c r="I916" s="336">
        <v>0.16350202433115257</v>
      </c>
    </row>
    <row r="917" spans="1:9" x14ac:dyDescent="0.2">
      <c r="A917" s="411"/>
      <c r="B917" s="408"/>
      <c r="C917" s="421" t="s">
        <v>327</v>
      </c>
      <c r="D917" s="170" t="s">
        <v>256</v>
      </c>
      <c r="E917" s="337">
        <v>0.15523550850000001</v>
      </c>
      <c r="F917" s="338">
        <v>0.1168727420286215</v>
      </c>
      <c r="G917" s="173">
        <v>0.76734481498818408</v>
      </c>
      <c r="H917" s="339">
        <v>-0.20024395199781936</v>
      </c>
      <c r="I917" s="340">
        <v>0.51071496899781932</v>
      </c>
    </row>
    <row r="918" spans="1:9" x14ac:dyDescent="0.2">
      <c r="A918" s="411"/>
      <c r="B918" s="408"/>
      <c r="C918" s="408"/>
      <c r="D918" s="170" t="s">
        <v>257</v>
      </c>
      <c r="E918" s="337">
        <v>3.3989453666666725E-2</v>
      </c>
      <c r="F918" s="338">
        <v>0.1168727420286215</v>
      </c>
      <c r="G918" s="173">
        <v>0.99968905369596883</v>
      </c>
      <c r="H918" s="339">
        <v>-0.32149000683115264</v>
      </c>
      <c r="I918" s="340">
        <v>0.38946891416448609</v>
      </c>
    </row>
    <row r="919" spans="1:9" x14ac:dyDescent="0.2">
      <c r="A919" s="411"/>
      <c r="B919" s="408"/>
      <c r="C919" s="408"/>
      <c r="D919" s="170" t="s">
        <v>306</v>
      </c>
      <c r="E919" s="337">
        <v>0.24751516016666669</v>
      </c>
      <c r="F919" s="338">
        <v>0.1168727420286215</v>
      </c>
      <c r="G919" s="173">
        <v>0.30560607147018615</v>
      </c>
      <c r="H919" s="339">
        <v>-0.10796430033115266</v>
      </c>
      <c r="I919" s="340">
        <v>0.60299462066448606</v>
      </c>
    </row>
    <row r="920" spans="1:9" x14ac:dyDescent="0.2">
      <c r="A920" s="411"/>
      <c r="B920" s="408"/>
      <c r="C920" s="408"/>
      <c r="D920" s="170" t="s">
        <v>328</v>
      </c>
      <c r="E920" s="337">
        <v>-0.19707903566666662</v>
      </c>
      <c r="F920" s="338">
        <v>0.1168727420286215</v>
      </c>
      <c r="G920" s="173">
        <v>0.55090255479324191</v>
      </c>
      <c r="H920" s="339">
        <v>-0.55255849616448593</v>
      </c>
      <c r="I920" s="340">
        <v>0.15840042483115274</v>
      </c>
    </row>
    <row r="921" spans="1:9" x14ac:dyDescent="0.2">
      <c r="A921" s="411"/>
      <c r="B921" s="408"/>
      <c r="C921" s="420"/>
      <c r="D921" s="176" t="s">
        <v>329</v>
      </c>
      <c r="E921" s="333">
        <v>5.55377239999999E-2</v>
      </c>
      <c r="F921" s="334">
        <v>0.1168727420286215</v>
      </c>
      <c r="G921" s="179">
        <v>0.99668948924503542</v>
      </c>
      <c r="H921" s="335">
        <v>-0.29994173649781947</v>
      </c>
      <c r="I921" s="336">
        <v>0.41101718449781927</v>
      </c>
    </row>
    <row r="922" spans="1:9" x14ac:dyDescent="0.2">
      <c r="A922" s="411"/>
      <c r="B922" s="408"/>
      <c r="C922" s="421" t="s">
        <v>328</v>
      </c>
      <c r="D922" s="170" t="s">
        <v>256</v>
      </c>
      <c r="E922" s="337">
        <v>0.35231454416666663</v>
      </c>
      <c r="F922" s="338">
        <v>0.1168727420286215</v>
      </c>
      <c r="G922" s="173">
        <v>5.3157324119240013E-2</v>
      </c>
      <c r="H922" s="339">
        <v>-3.1649163311527231E-3</v>
      </c>
      <c r="I922" s="340">
        <v>0.70779400466448594</v>
      </c>
    </row>
    <row r="923" spans="1:9" x14ac:dyDescent="0.2">
      <c r="A923" s="411"/>
      <c r="B923" s="408"/>
      <c r="C923" s="408"/>
      <c r="D923" s="170" t="s">
        <v>257</v>
      </c>
      <c r="E923" s="337">
        <v>0.23106848933333335</v>
      </c>
      <c r="F923" s="338">
        <v>0.1168727420286215</v>
      </c>
      <c r="G923" s="173">
        <v>0.37832822666318866</v>
      </c>
      <c r="H923" s="339">
        <v>-0.124410971164486</v>
      </c>
      <c r="I923" s="340">
        <v>0.58654794983115266</v>
      </c>
    </row>
    <row r="924" spans="1:9" ht="13.5" x14ac:dyDescent="0.2">
      <c r="A924" s="411"/>
      <c r="B924" s="408"/>
      <c r="C924" s="408"/>
      <c r="D924" s="170" t="s">
        <v>306</v>
      </c>
      <c r="E924" s="182" t="s">
        <v>598</v>
      </c>
      <c r="F924" s="338">
        <v>0.1168727420286215</v>
      </c>
      <c r="G924" s="173">
        <v>7.7879513015645108E-3</v>
      </c>
      <c r="H924" s="339">
        <v>8.9114735335513964E-2</v>
      </c>
      <c r="I924" s="340">
        <v>0.80007365633115268</v>
      </c>
    </row>
    <row r="925" spans="1:9" x14ac:dyDescent="0.2">
      <c r="A925" s="411"/>
      <c r="B925" s="408"/>
      <c r="C925" s="408"/>
      <c r="D925" s="170" t="s">
        <v>327</v>
      </c>
      <c r="E925" s="337">
        <v>0.19707903566666662</v>
      </c>
      <c r="F925" s="338">
        <v>0.1168727420286215</v>
      </c>
      <c r="G925" s="173">
        <v>0.55090255479324191</v>
      </c>
      <c r="H925" s="339">
        <v>-0.15840042483115274</v>
      </c>
      <c r="I925" s="340">
        <v>0.55255849616448593</v>
      </c>
    </row>
    <row r="926" spans="1:9" x14ac:dyDescent="0.2">
      <c r="A926" s="411"/>
      <c r="B926" s="408"/>
      <c r="C926" s="420"/>
      <c r="D926" s="176" t="s">
        <v>329</v>
      </c>
      <c r="E926" s="333">
        <v>0.25261675966666652</v>
      </c>
      <c r="F926" s="334">
        <v>0.1168727420286215</v>
      </c>
      <c r="G926" s="179">
        <v>0.28491013745921534</v>
      </c>
      <c r="H926" s="335">
        <v>-0.10286270083115283</v>
      </c>
      <c r="I926" s="336">
        <v>0.60809622016448583</v>
      </c>
    </row>
    <row r="927" spans="1:9" x14ac:dyDescent="0.2">
      <c r="A927" s="411"/>
      <c r="B927" s="408"/>
      <c r="C927" s="421" t="s">
        <v>329</v>
      </c>
      <c r="D927" s="170" t="s">
        <v>256</v>
      </c>
      <c r="E927" s="337">
        <v>9.9697784500000108E-2</v>
      </c>
      <c r="F927" s="338">
        <v>0.1168727420286215</v>
      </c>
      <c r="G927" s="173">
        <v>0.95460507882469137</v>
      </c>
      <c r="H927" s="339">
        <v>-0.25578167599781926</v>
      </c>
      <c r="I927" s="340">
        <v>0.45517724499781947</v>
      </c>
    </row>
    <row r="928" spans="1:9" x14ac:dyDescent="0.2">
      <c r="A928" s="411"/>
      <c r="B928" s="408"/>
      <c r="C928" s="408"/>
      <c r="D928" s="170" t="s">
        <v>257</v>
      </c>
      <c r="E928" s="337">
        <v>-2.1548270333333175E-2</v>
      </c>
      <c r="F928" s="338">
        <v>0.1168727420286215</v>
      </c>
      <c r="G928" s="173">
        <v>0.99996710251890397</v>
      </c>
      <c r="H928" s="339">
        <v>-0.37702773083115254</v>
      </c>
      <c r="I928" s="340">
        <v>0.33393119016448619</v>
      </c>
    </row>
    <row r="929" spans="1:9" x14ac:dyDescent="0.2">
      <c r="A929" s="411"/>
      <c r="B929" s="408"/>
      <c r="C929" s="408"/>
      <c r="D929" s="170" t="s">
        <v>306</v>
      </c>
      <c r="E929" s="337">
        <v>0.19197743616666679</v>
      </c>
      <c r="F929" s="338">
        <v>0.1168727420286215</v>
      </c>
      <c r="G929" s="173">
        <v>0.57819111809039825</v>
      </c>
      <c r="H929" s="339">
        <v>-0.16350202433115257</v>
      </c>
      <c r="I929" s="340">
        <v>0.54745689666448616</v>
      </c>
    </row>
    <row r="930" spans="1:9" x14ac:dyDescent="0.2">
      <c r="A930" s="411"/>
      <c r="B930" s="408"/>
      <c r="C930" s="408"/>
      <c r="D930" s="170" t="s">
        <v>327</v>
      </c>
      <c r="E930" s="337">
        <v>-5.55377239999999E-2</v>
      </c>
      <c r="F930" s="338">
        <v>0.1168727420286215</v>
      </c>
      <c r="G930" s="173">
        <v>0.99668948924503542</v>
      </c>
      <c r="H930" s="339">
        <v>-0.41101718449781927</v>
      </c>
      <c r="I930" s="340">
        <v>0.29994173649781947</v>
      </c>
    </row>
    <row r="931" spans="1:9" x14ac:dyDescent="0.2">
      <c r="A931" s="411"/>
      <c r="B931" s="420"/>
      <c r="C931" s="420"/>
      <c r="D931" s="176" t="s">
        <v>328</v>
      </c>
      <c r="E931" s="333">
        <v>-0.25261675966666652</v>
      </c>
      <c r="F931" s="334">
        <v>0.1168727420286215</v>
      </c>
      <c r="G931" s="179">
        <v>0.28491013745921534</v>
      </c>
      <c r="H931" s="335">
        <v>-0.60809622016448583</v>
      </c>
      <c r="I931" s="336">
        <v>0.10286270083115283</v>
      </c>
    </row>
    <row r="932" spans="1:9" x14ac:dyDescent="0.2">
      <c r="A932" s="411"/>
      <c r="B932" s="420" t="s">
        <v>307</v>
      </c>
      <c r="C932" s="421" t="s">
        <v>256</v>
      </c>
      <c r="D932" s="170" t="s">
        <v>257</v>
      </c>
      <c r="E932" s="337">
        <v>-0.12124605483333328</v>
      </c>
      <c r="F932" s="338">
        <v>0.1168727420286215</v>
      </c>
      <c r="G932" s="173">
        <v>0.30783035614905963</v>
      </c>
      <c r="H932" s="339">
        <v>-0.35993203677076213</v>
      </c>
      <c r="I932" s="340">
        <v>0.11743992710409559</v>
      </c>
    </row>
    <row r="933" spans="1:9" x14ac:dyDescent="0.2">
      <c r="A933" s="411"/>
      <c r="B933" s="408"/>
      <c r="C933" s="408"/>
      <c r="D933" s="170" t="s">
        <v>306</v>
      </c>
      <c r="E933" s="337">
        <v>9.2279651666666684E-2</v>
      </c>
      <c r="F933" s="338">
        <v>0.1168727420286215</v>
      </c>
      <c r="G933" s="173">
        <v>0.43597321924475629</v>
      </c>
      <c r="H933" s="339">
        <v>-0.14640633027076219</v>
      </c>
      <c r="I933" s="340">
        <v>0.33096563360409553</v>
      </c>
    </row>
    <row r="934" spans="1:9" x14ac:dyDescent="0.2">
      <c r="A934" s="411"/>
      <c r="B934" s="408"/>
      <c r="C934" s="408"/>
      <c r="D934" s="170" t="s">
        <v>327</v>
      </c>
      <c r="E934" s="337">
        <v>-0.15523550850000001</v>
      </c>
      <c r="F934" s="338">
        <v>0.1168727420286215</v>
      </c>
      <c r="G934" s="173">
        <v>0.19411442423429232</v>
      </c>
      <c r="H934" s="339">
        <v>-0.39392149043742886</v>
      </c>
      <c r="I934" s="340">
        <v>8.3450473437428868E-2</v>
      </c>
    </row>
    <row r="935" spans="1:9" ht="13.5" x14ac:dyDescent="0.2">
      <c r="A935" s="411"/>
      <c r="B935" s="408"/>
      <c r="C935" s="408"/>
      <c r="D935" s="170" t="s">
        <v>328</v>
      </c>
      <c r="E935" s="182" t="s">
        <v>599</v>
      </c>
      <c r="F935" s="338">
        <v>0.1168727420286215</v>
      </c>
      <c r="G935" s="173">
        <v>5.1965476748926194E-3</v>
      </c>
      <c r="H935" s="339">
        <v>-0.59100052610409548</v>
      </c>
      <c r="I935" s="340">
        <v>-0.11362856222923776</v>
      </c>
    </row>
    <row r="936" spans="1:9" x14ac:dyDescent="0.2">
      <c r="A936" s="411"/>
      <c r="B936" s="408"/>
      <c r="C936" s="420"/>
      <c r="D936" s="176" t="s">
        <v>329</v>
      </c>
      <c r="E936" s="333">
        <v>-9.9697784500000108E-2</v>
      </c>
      <c r="F936" s="334">
        <v>0.1168727420286215</v>
      </c>
      <c r="G936" s="179">
        <v>0.40039369060284646</v>
      </c>
      <c r="H936" s="335">
        <v>-0.33838376643742896</v>
      </c>
      <c r="I936" s="336">
        <v>0.13898819743742877</v>
      </c>
    </row>
    <row r="937" spans="1:9" x14ac:dyDescent="0.2">
      <c r="A937" s="411"/>
      <c r="B937" s="408"/>
      <c r="C937" s="421" t="s">
        <v>257</v>
      </c>
      <c r="D937" s="170" t="s">
        <v>256</v>
      </c>
      <c r="E937" s="337">
        <v>0.12124605483333328</v>
      </c>
      <c r="F937" s="338">
        <v>0.1168727420286215</v>
      </c>
      <c r="G937" s="173">
        <v>0.30783035614905963</v>
      </c>
      <c r="H937" s="339">
        <v>-0.11743992710409559</v>
      </c>
      <c r="I937" s="340">
        <v>0.35993203677076213</v>
      </c>
    </row>
    <row r="938" spans="1:9" x14ac:dyDescent="0.2">
      <c r="A938" s="411"/>
      <c r="B938" s="408"/>
      <c r="C938" s="408"/>
      <c r="D938" s="170" t="s">
        <v>306</v>
      </c>
      <c r="E938" s="337">
        <v>0.21352570649999997</v>
      </c>
      <c r="F938" s="338">
        <v>0.1168727420286215</v>
      </c>
      <c r="G938" s="173">
        <v>7.7665473650536609E-2</v>
      </c>
      <c r="H938" s="339">
        <v>-2.5160275437428905E-2</v>
      </c>
      <c r="I938" s="340">
        <v>0.45221168843742882</v>
      </c>
    </row>
    <row r="939" spans="1:9" x14ac:dyDescent="0.2">
      <c r="A939" s="411"/>
      <c r="B939" s="408"/>
      <c r="C939" s="408"/>
      <c r="D939" s="170" t="s">
        <v>327</v>
      </c>
      <c r="E939" s="337">
        <v>-3.3989453666666725E-2</v>
      </c>
      <c r="F939" s="338">
        <v>0.1168727420286215</v>
      </c>
      <c r="G939" s="173">
        <v>0.77318671862984401</v>
      </c>
      <c r="H939" s="339">
        <v>-0.27267543560409557</v>
      </c>
      <c r="I939" s="340">
        <v>0.20469652827076215</v>
      </c>
    </row>
    <row r="940" spans="1:9" x14ac:dyDescent="0.2">
      <c r="A940" s="411"/>
      <c r="B940" s="408"/>
      <c r="C940" s="408"/>
      <c r="D940" s="170" t="s">
        <v>328</v>
      </c>
      <c r="E940" s="337">
        <v>-0.23106848933333335</v>
      </c>
      <c r="F940" s="338">
        <v>0.1168727420286215</v>
      </c>
      <c r="G940" s="173">
        <v>5.7284463905473849E-2</v>
      </c>
      <c r="H940" s="339">
        <v>-0.4697544712707622</v>
      </c>
      <c r="I940" s="340">
        <v>7.6174926040955245E-3</v>
      </c>
    </row>
    <row r="941" spans="1:9" x14ac:dyDescent="0.2">
      <c r="A941" s="411"/>
      <c r="B941" s="408"/>
      <c r="C941" s="420"/>
      <c r="D941" s="176" t="s">
        <v>329</v>
      </c>
      <c r="E941" s="333">
        <v>2.1548270333333175E-2</v>
      </c>
      <c r="F941" s="334">
        <v>0.1168727420286215</v>
      </c>
      <c r="G941" s="179">
        <v>0.8549609208472253</v>
      </c>
      <c r="H941" s="335">
        <v>-0.2171377116040957</v>
      </c>
      <c r="I941" s="336">
        <v>0.26023425227076202</v>
      </c>
    </row>
    <row r="942" spans="1:9" x14ac:dyDescent="0.2">
      <c r="A942" s="411"/>
      <c r="B942" s="408"/>
      <c r="C942" s="421" t="s">
        <v>306</v>
      </c>
      <c r="D942" s="170" t="s">
        <v>256</v>
      </c>
      <c r="E942" s="337">
        <v>-9.2279651666666684E-2</v>
      </c>
      <c r="F942" s="338">
        <v>0.1168727420286215</v>
      </c>
      <c r="G942" s="173">
        <v>0.43597321924475629</v>
      </c>
      <c r="H942" s="339">
        <v>-0.33096563360409553</v>
      </c>
      <c r="I942" s="340">
        <v>0.14640633027076219</v>
      </c>
    </row>
    <row r="943" spans="1:9" x14ac:dyDescent="0.2">
      <c r="A943" s="411"/>
      <c r="B943" s="408"/>
      <c r="C943" s="408"/>
      <c r="D943" s="170" t="s">
        <v>257</v>
      </c>
      <c r="E943" s="337">
        <v>-0.21352570649999997</v>
      </c>
      <c r="F943" s="338">
        <v>0.1168727420286215</v>
      </c>
      <c r="G943" s="173">
        <v>7.7665473650536609E-2</v>
      </c>
      <c r="H943" s="339">
        <v>-0.45221168843742882</v>
      </c>
      <c r="I943" s="340">
        <v>2.5160275437428905E-2</v>
      </c>
    </row>
    <row r="944" spans="1:9" ht="13.5" x14ac:dyDescent="0.2">
      <c r="A944" s="411"/>
      <c r="B944" s="408"/>
      <c r="C944" s="408"/>
      <c r="D944" s="170" t="s">
        <v>327</v>
      </c>
      <c r="E944" s="182" t="s">
        <v>600</v>
      </c>
      <c r="F944" s="338">
        <v>0.1168727420286215</v>
      </c>
      <c r="G944" s="173">
        <v>4.2588128751847532E-2</v>
      </c>
      <c r="H944" s="339">
        <v>-0.48620114210409554</v>
      </c>
      <c r="I944" s="340">
        <v>-8.8291782292378197E-3</v>
      </c>
    </row>
    <row r="945" spans="1:9" ht="13.5" x14ac:dyDescent="0.2">
      <c r="A945" s="411"/>
      <c r="B945" s="408"/>
      <c r="C945" s="408"/>
      <c r="D945" s="170" t="s">
        <v>328</v>
      </c>
      <c r="E945" s="182" t="s">
        <v>597</v>
      </c>
      <c r="F945" s="338">
        <v>0.1168727420286215</v>
      </c>
      <c r="G945" s="173">
        <v>6.5227430638170397E-4</v>
      </c>
      <c r="H945" s="339">
        <v>-0.68328017777076222</v>
      </c>
      <c r="I945" s="340">
        <v>-0.20590821389590444</v>
      </c>
    </row>
    <row r="946" spans="1:9" x14ac:dyDescent="0.2">
      <c r="A946" s="411"/>
      <c r="B946" s="408"/>
      <c r="C946" s="420"/>
      <c r="D946" s="176" t="s">
        <v>329</v>
      </c>
      <c r="E946" s="333">
        <v>-0.19197743616666679</v>
      </c>
      <c r="F946" s="334">
        <v>0.1168727420286215</v>
      </c>
      <c r="G946" s="179">
        <v>0.11090411803654693</v>
      </c>
      <c r="H946" s="335">
        <v>-0.43066341810409564</v>
      </c>
      <c r="I946" s="336">
        <v>4.6708545770762083E-2</v>
      </c>
    </row>
    <row r="947" spans="1:9" x14ac:dyDescent="0.2">
      <c r="A947" s="411"/>
      <c r="B947" s="408"/>
      <c r="C947" s="421" t="s">
        <v>327</v>
      </c>
      <c r="D947" s="170" t="s">
        <v>256</v>
      </c>
      <c r="E947" s="337">
        <v>0.15523550850000001</v>
      </c>
      <c r="F947" s="338">
        <v>0.1168727420286215</v>
      </c>
      <c r="G947" s="173">
        <v>0.19411442423429232</v>
      </c>
      <c r="H947" s="339">
        <v>-8.3450473437428868E-2</v>
      </c>
      <c r="I947" s="340">
        <v>0.39392149043742886</v>
      </c>
    </row>
    <row r="948" spans="1:9" x14ac:dyDescent="0.2">
      <c r="A948" s="411"/>
      <c r="B948" s="408"/>
      <c r="C948" s="408"/>
      <c r="D948" s="170" t="s">
        <v>257</v>
      </c>
      <c r="E948" s="337">
        <v>3.3989453666666725E-2</v>
      </c>
      <c r="F948" s="338">
        <v>0.1168727420286215</v>
      </c>
      <c r="G948" s="173">
        <v>0.77318671862984401</v>
      </c>
      <c r="H948" s="339">
        <v>-0.20469652827076215</v>
      </c>
      <c r="I948" s="340">
        <v>0.27267543560409557</v>
      </c>
    </row>
    <row r="949" spans="1:9" ht="13.5" x14ac:dyDescent="0.2">
      <c r="A949" s="411"/>
      <c r="B949" s="408"/>
      <c r="C949" s="408"/>
      <c r="D949" s="170" t="s">
        <v>306</v>
      </c>
      <c r="E949" s="182" t="s">
        <v>601</v>
      </c>
      <c r="F949" s="338">
        <v>0.1168727420286215</v>
      </c>
      <c r="G949" s="173">
        <v>4.2588128751847532E-2</v>
      </c>
      <c r="H949" s="339">
        <v>8.8291782292378197E-3</v>
      </c>
      <c r="I949" s="340">
        <v>0.48620114210409554</v>
      </c>
    </row>
    <row r="950" spans="1:9" x14ac:dyDescent="0.2">
      <c r="A950" s="411"/>
      <c r="B950" s="408"/>
      <c r="C950" s="408"/>
      <c r="D950" s="170" t="s">
        <v>328</v>
      </c>
      <c r="E950" s="337">
        <v>-0.19707903566666662</v>
      </c>
      <c r="F950" s="338">
        <v>0.1168727420286215</v>
      </c>
      <c r="G950" s="173">
        <v>0.10211813566327196</v>
      </c>
      <c r="H950" s="339">
        <v>-0.43576501760409547</v>
      </c>
      <c r="I950" s="340">
        <v>4.1606946270762252E-2</v>
      </c>
    </row>
    <row r="951" spans="1:9" x14ac:dyDescent="0.2">
      <c r="A951" s="411"/>
      <c r="B951" s="408"/>
      <c r="C951" s="420"/>
      <c r="D951" s="176" t="s">
        <v>329</v>
      </c>
      <c r="E951" s="333">
        <v>5.55377239999999E-2</v>
      </c>
      <c r="F951" s="334">
        <v>0.1168727420286215</v>
      </c>
      <c r="G951" s="179">
        <v>0.63808730330276908</v>
      </c>
      <c r="H951" s="335">
        <v>-0.18314825793742898</v>
      </c>
      <c r="I951" s="336">
        <v>0.29422370593742875</v>
      </c>
    </row>
    <row r="952" spans="1:9" ht="13.5" x14ac:dyDescent="0.2">
      <c r="A952" s="411"/>
      <c r="B952" s="408"/>
      <c r="C952" s="421" t="s">
        <v>328</v>
      </c>
      <c r="D952" s="170" t="s">
        <v>256</v>
      </c>
      <c r="E952" s="182" t="s">
        <v>602</v>
      </c>
      <c r="F952" s="338">
        <v>0.1168727420286215</v>
      </c>
      <c r="G952" s="173">
        <v>5.1965476748926194E-3</v>
      </c>
      <c r="H952" s="339">
        <v>0.11362856222923776</v>
      </c>
      <c r="I952" s="340">
        <v>0.59100052610409548</v>
      </c>
    </row>
    <row r="953" spans="1:9" x14ac:dyDescent="0.2">
      <c r="A953" s="411"/>
      <c r="B953" s="408"/>
      <c r="C953" s="408"/>
      <c r="D953" s="170" t="s">
        <v>257</v>
      </c>
      <c r="E953" s="337">
        <v>0.23106848933333335</v>
      </c>
      <c r="F953" s="338">
        <v>0.1168727420286215</v>
      </c>
      <c r="G953" s="173">
        <v>5.7284463905473849E-2</v>
      </c>
      <c r="H953" s="339">
        <v>-7.6174926040955245E-3</v>
      </c>
      <c r="I953" s="340">
        <v>0.4697544712707622</v>
      </c>
    </row>
    <row r="954" spans="1:9" ht="13.5" x14ac:dyDescent="0.2">
      <c r="A954" s="411"/>
      <c r="B954" s="408"/>
      <c r="C954" s="408"/>
      <c r="D954" s="170" t="s">
        <v>306</v>
      </c>
      <c r="E954" s="182" t="s">
        <v>598</v>
      </c>
      <c r="F954" s="338">
        <v>0.1168727420286215</v>
      </c>
      <c r="G954" s="173">
        <v>6.5227430638170397E-4</v>
      </c>
      <c r="H954" s="339">
        <v>0.20590821389590444</v>
      </c>
      <c r="I954" s="340">
        <v>0.68328017777076222</v>
      </c>
    </row>
    <row r="955" spans="1:9" x14ac:dyDescent="0.2">
      <c r="A955" s="411"/>
      <c r="B955" s="408"/>
      <c r="C955" s="408"/>
      <c r="D955" s="170" t="s">
        <v>327</v>
      </c>
      <c r="E955" s="337">
        <v>0.19707903566666662</v>
      </c>
      <c r="F955" s="338">
        <v>0.1168727420286215</v>
      </c>
      <c r="G955" s="173">
        <v>0.10211813566327196</v>
      </c>
      <c r="H955" s="339">
        <v>-4.1606946270762252E-2</v>
      </c>
      <c r="I955" s="340">
        <v>0.43576501760409547</v>
      </c>
    </row>
    <row r="956" spans="1:9" ht="13.5" x14ac:dyDescent="0.2">
      <c r="A956" s="411"/>
      <c r="B956" s="408"/>
      <c r="C956" s="420"/>
      <c r="D956" s="176" t="s">
        <v>329</v>
      </c>
      <c r="E956" s="183" t="s">
        <v>603</v>
      </c>
      <c r="F956" s="334">
        <v>0.1168727420286215</v>
      </c>
      <c r="G956" s="179">
        <v>3.8765288300587133E-2</v>
      </c>
      <c r="H956" s="335">
        <v>1.3930777729237651E-2</v>
      </c>
      <c r="I956" s="336">
        <v>0.49130274160409537</v>
      </c>
    </row>
    <row r="957" spans="1:9" x14ac:dyDescent="0.2">
      <c r="A957" s="411"/>
      <c r="B957" s="408"/>
      <c r="C957" s="421" t="s">
        <v>329</v>
      </c>
      <c r="D957" s="170" t="s">
        <v>256</v>
      </c>
      <c r="E957" s="337">
        <v>9.9697784500000108E-2</v>
      </c>
      <c r="F957" s="338">
        <v>0.1168727420286215</v>
      </c>
      <c r="G957" s="173">
        <v>0.40039369060284646</v>
      </c>
      <c r="H957" s="339">
        <v>-0.13898819743742877</v>
      </c>
      <c r="I957" s="340">
        <v>0.33838376643742896</v>
      </c>
    </row>
    <row r="958" spans="1:9" x14ac:dyDescent="0.2">
      <c r="A958" s="411"/>
      <c r="B958" s="408"/>
      <c r="C958" s="408"/>
      <c r="D958" s="170" t="s">
        <v>257</v>
      </c>
      <c r="E958" s="337">
        <v>-2.1548270333333175E-2</v>
      </c>
      <c r="F958" s="338">
        <v>0.1168727420286215</v>
      </c>
      <c r="G958" s="173">
        <v>0.8549609208472253</v>
      </c>
      <c r="H958" s="339">
        <v>-0.26023425227076202</v>
      </c>
      <c r="I958" s="340">
        <v>0.2171377116040957</v>
      </c>
    </row>
    <row r="959" spans="1:9" x14ac:dyDescent="0.2">
      <c r="A959" s="411"/>
      <c r="B959" s="408"/>
      <c r="C959" s="408"/>
      <c r="D959" s="170" t="s">
        <v>306</v>
      </c>
      <c r="E959" s="337">
        <v>0.19197743616666679</v>
      </c>
      <c r="F959" s="338">
        <v>0.1168727420286215</v>
      </c>
      <c r="G959" s="173">
        <v>0.11090411803654693</v>
      </c>
      <c r="H959" s="339">
        <v>-4.6708545770762083E-2</v>
      </c>
      <c r="I959" s="340">
        <v>0.43066341810409564</v>
      </c>
    </row>
    <row r="960" spans="1:9" x14ac:dyDescent="0.2">
      <c r="A960" s="411"/>
      <c r="B960" s="408"/>
      <c r="C960" s="408"/>
      <c r="D960" s="170" t="s">
        <v>327</v>
      </c>
      <c r="E960" s="337">
        <v>-5.55377239999999E-2</v>
      </c>
      <c r="F960" s="338">
        <v>0.1168727420286215</v>
      </c>
      <c r="G960" s="173">
        <v>0.63808730330276908</v>
      </c>
      <c r="H960" s="339">
        <v>-0.29422370593742875</v>
      </c>
      <c r="I960" s="340">
        <v>0.18314825793742898</v>
      </c>
    </row>
    <row r="961" spans="1:9" ht="13.5" x14ac:dyDescent="0.2">
      <c r="A961" s="405"/>
      <c r="B961" s="420"/>
      <c r="C961" s="420"/>
      <c r="D961" s="176" t="s">
        <v>328</v>
      </c>
      <c r="E961" s="183" t="s">
        <v>604</v>
      </c>
      <c r="F961" s="334">
        <v>0.1168727420286215</v>
      </c>
      <c r="G961" s="179">
        <v>3.8765288300587133E-2</v>
      </c>
      <c r="H961" s="335">
        <v>-0.49130274160409537</v>
      </c>
      <c r="I961" s="336">
        <v>-1.3930777729237651E-2</v>
      </c>
    </row>
    <row r="962" spans="1:9" x14ac:dyDescent="0.2">
      <c r="A962" s="405" t="s">
        <v>527</v>
      </c>
      <c r="B962" s="420" t="s">
        <v>305</v>
      </c>
      <c r="C962" s="421" t="s">
        <v>256</v>
      </c>
      <c r="D962" s="170" t="s">
        <v>257</v>
      </c>
      <c r="E962" s="337">
        <v>-4.6951456333333308E-2</v>
      </c>
      <c r="F962" s="338">
        <v>9.1204453297327737E-2</v>
      </c>
      <c r="G962" s="173">
        <v>0.99516551593327163</v>
      </c>
      <c r="H962" s="339">
        <v>-0.32498634520721331</v>
      </c>
      <c r="I962" s="340">
        <v>0.23108343254054667</v>
      </c>
    </row>
    <row r="963" spans="1:9" x14ac:dyDescent="0.2">
      <c r="A963" s="411"/>
      <c r="B963" s="408"/>
      <c r="C963" s="408"/>
      <c r="D963" s="170" t="s">
        <v>306</v>
      </c>
      <c r="E963" s="337">
        <v>-1.4565746166666671E-2</v>
      </c>
      <c r="F963" s="338">
        <v>9.1204453297327737E-2</v>
      </c>
      <c r="G963" s="173">
        <v>0.99998380753115668</v>
      </c>
      <c r="H963" s="339">
        <v>-0.29260063504054667</v>
      </c>
      <c r="I963" s="340">
        <v>0.26346914270721333</v>
      </c>
    </row>
    <row r="964" spans="1:9" x14ac:dyDescent="0.2">
      <c r="A964" s="411"/>
      <c r="B964" s="408"/>
      <c r="C964" s="408"/>
      <c r="D964" s="170" t="s">
        <v>327</v>
      </c>
      <c r="E964" s="337">
        <v>-0.12234164650000001</v>
      </c>
      <c r="F964" s="338">
        <v>9.1204453297327737E-2</v>
      </c>
      <c r="G964" s="173">
        <v>0.7600124536990418</v>
      </c>
      <c r="H964" s="339">
        <v>-0.40037653537388002</v>
      </c>
      <c r="I964" s="340">
        <v>0.15569324237387996</v>
      </c>
    </row>
    <row r="965" spans="1:9" x14ac:dyDescent="0.2">
      <c r="A965" s="411"/>
      <c r="B965" s="408"/>
      <c r="C965" s="408"/>
      <c r="D965" s="170" t="s">
        <v>328</v>
      </c>
      <c r="E965" s="337">
        <v>-0.15199660716666674</v>
      </c>
      <c r="F965" s="338">
        <v>9.1204453297327737E-2</v>
      </c>
      <c r="G965" s="173">
        <v>0.56351688980672587</v>
      </c>
      <c r="H965" s="339">
        <v>-0.43003149604054675</v>
      </c>
      <c r="I965" s="340">
        <v>0.12603828170721323</v>
      </c>
    </row>
    <row r="966" spans="1:9" x14ac:dyDescent="0.2">
      <c r="A966" s="411"/>
      <c r="B966" s="408"/>
      <c r="C966" s="420"/>
      <c r="D966" s="176" t="s">
        <v>329</v>
      </c>
      <c r="E966" s="333">
        <v>-0.16071100496666668</v>
      </c>
      <c r="F966" s="334">
        <v>9.5656037610758679E-2</v>
      </c>
      <c r="G966" s="179">
        <v>0.55507346045447092</v>
      </c>
      <c r="H966" s="335">
        <v>-0.45231645651759683</v>
      </c>
      <c r="I966" s="336">
        <v>0.13089444658426347</v>
      </c>
    </row>
    <row r="967" spans="1:9" x14ac:dyDescent="0.2">
      <c r="A967" s="411"/>
      <c r="B967" s="408"/>
      <c r="C967" s="421" t="s">
        <v>257</v>
      </c>
      <c r="D967" s="170" t="s">
        <v>256</v>
      </c>
      <c r="E967" s="337">
        <v>4.6951456333333308E-2</v>
      </c>
      <c r="F967" s="338">
        <v>9.1204453297327737E-2</v>
      </c>
      <c r="G967" s="173">
        <v>0.99516551593327163</v>
      </c>
      <c r="H967" s="339">
        <v>-0.23108343254054667</v>
      </c>
      <c r="I967" s="340">
        <v>0.32498634520721331</v>
      </c>
    </row>
    <row r="968" spans="1:9" x14ac:dyDescent="0.2">
      <c r="A968" s="411"/>
      <c r="B968" s="408"/>
      <c r="C968" s="408"/>
      <c r="D968" s="170" t="s">
        <v>306</v>
      </c>
      <c r="E968" s="337">
        <v>3.2385710166666637E-2</v>
      </c>
      <c r="F968" s="338">
        <v>9.1204453297327737E-2</v>
      </c>
      <c r="G968" s="173">
        <v>0.99917542404314963</v>
      </c>
      <c r="H968" s="339">
        <v>-0.24564917870721334</v>
      </c>
      <c r="I968" s="340">
        <v>0.31042059904054664</v>
      </c>
    </row>
    <row r="969" spans="1:9" x14ac:dyDescent="0.2">
      <c r="A969" s="411"/>
      <c r="B969" s="408"/>
      <c r="C969" s="408"/>
      <c r="D969" s="170" t="s">
        <v>327</v>
      </c>
      <c r="E969" s="337">
        <v>-7.5390190166666704E-2</v>
      </c>
      <c r="F969" s="338">
        <v>9.1204453297327737E-2</v>
      </c>
      <c r="G969" s="173">
        <v>0.96009399105031346</v>
      </c>
      <c r="H969" s="339">
        <v>-0.35342507904054671</v>
      </c>
      <c r="I969" s="340">
        <v>0.20264469870721327</v>
      </c>
    </row>
    <row r="970" spans="1:9" x14ac:dyDescent="0.2">
      <c r="A970" s="411"/>
      <c r="B970" s="408"/>
      <c r="C970" s="408"/>
      <c r="D970" s="170" t="s">
        <v>328</v>
      </c>
      <c r="E970" s="337">
        <v>-0.10504515083333343</v>
      </c>
      <c r="F970" s="338">
        <v>9.1204453297327737E-2</v>
      </c>
      <c r="G970" s="173">
        <v>0.85539660122206662</v>
      </c>
      <c r="H970" s="339">
        <v>-0.38308003970721344</v>
      </c>
      <c r="I970" s="340">
        <v>0.17298973804054654</v>
      </c>
    </row>
    <row r="971" spans="1:9" x14ac:dyDescent="0.2">
      <c r="A971" s="411"/>
      <c r="B971" s="408"/>
      <c r="C971" s="420"/>
      <c r="D971" s="176" t="s">
        <v>329</v>
      </c>
      <c r="E971" s="333">
        <v>-0.11375954863333337</v>
      </c>
      <c r="F971" s="334">
        <v>9.5656037610758679E-2</v>
      </c>
      <c r="G971" s="179">
        <v>0.838307993981799</v>
      </c>
      <c r="H971" s="335">
        <v>-0.40536500018426352</v>
      </c>
      <c r="I971" s="336">
        <v>0.17784590291759678</v>
      </c>
    </row>
    <row r="972" spans="1:9" x14ac:dyDescent="0.2">
      <c r="A972" s="411"/>
      <c r="B972" s="408"/>
      <c r="C972" s="421" t="s">
        <v>306</v>
      </c>
      <c r="D972" s="170" t="s">
        <v>256</v>
      </c>
      <c r="E972" s="337">
        <v>1.4565746166666671E-2</v>
      </c>
      <c r="F972" s="338">
        <v>9.1204453297327737E-2</v>
      </c>
      <c r="G972" s="173">
        <v>0.99998380753115668</v>
      </c>
      <c r="H972" s="339">
        <v>-0.26346914270721333</v>
      </c>
      <c r="I972" s="340">
        <v>0.29260063504054667</v>
      </c>
    </row>
    <row r="973" spans="1:9" x14ac:dyDescent="0.2">
      <c r="A973" s="411"/>
      <c r="B973" s="408"/>
      <c r="C973" s="408"/>
      <c r="D973" s="170" t="s">
        <v>257</v>
      </c>
      <c r="E973" s="337">
        <v>-3.2385710166666637E-2</v>
      </c>
      <c r="F973" s="338">
        <v>9.1204453297327737E-2</v>
      </c>
      <c r="G973" s="173">
        <v>0.99917542404314963</v>
      </c>
      <c r="H973" s="339">
        <v>-0.31042059904054664</v>
      </c>
      <c r="I973" s="340">
        <v>0.24564917870721334</v>
      </c>
    </row>
    <row r="974" spans="1:9" x14ac:dyDescent="0.2">
      <c r="A974" s="411"/>
      <c r="B974" s="408"/>
      <c r="C974" s="408"/>
      <c r="D974" s="170" t="s">
        <v>327</v>
      </c>
      <c r="E974" s="337">
        <v>-0.10777590033333334</v>
      </c>
      <c r="F974" s="338">
        <v>9.1204453297327737E-2</v>
      </c>
      <c r="G974" s="173">
        <v>0.84183019266055359</v>
      </c>
      <c r="H974" s="339">
        <v>-0.38581078920721334</v>
      </c>
      <c r="I974" s="340">
        <v>0.17025898854054664</v>
      </c>
    </row>
    <row r="975" spans="1:9" x14ac:dyDescent="0.2">
      <c r="A975" s="411"/>
      <c r="B975" s="408"/>
      <c r="C975" s="408"/>
      <c r="D975" s="170" t="s">
        <v>328</v>
      </c>
      <c r="E975" s="337">
        <v>-0.13743086100000007</v>
      </c>
      <c r="F975" s="338">
        <v>9.1204453297327737E-2</v>
      </c>
      <c r="G975" s="173">
        <v>0.66276578415767007</v>
      </c>
      <c r="H975" s="339">
        <v>-0.41546574987388007</v>
      </c>
      <c r="I975" s="340">
        <v>0.14060402787387991</v>
      </c>
    </row>
    <row r="976" spans="1:9" x14ac:dyDescent="0.2">
      <c r="A976" s="411"/>
      <c r="B976" s="408"/>
      <c r="C976" s="420"/>
      <c r="D976" s="176" t="s">
        <v>329</v>
      </c>
      <c r="E976" s="333">
        <v>-0.14614525880000001</v>
      </c>
      <c r="F976" s="334">
        <v>9.5656037610758679E-2</v>
      </c>
      <c r="G976" s="179">
        <v>0.64988098565813357</v>
      </c>
      <c r="H976" s="335">
        <v>-0.43775071035093016</v>
      </c>
      <c r="I976" s="336">
        <v>0.14546019275093014</v>
      </c>
    </row>
    <row r="977" spans="1:9" x14ac:dyDescent="0.2">
      <c r="A977" s="411"/>
      <c r="B977" s="408"/>
      <c r="C977" s="421" t="s">
        <v>327</v>
      </c>
      <c r="D977" s="170" t="s">
        <v>256</v>
      </c>
      <c r="E977" s="337">
        <v>0.12234164650000001</v>
      </c>
      <c r="F977" s="338">
        <v>9.1204453297327737E-2</v>
      </c>
      <c r="G977" s="173">
        <v>0.7600124536990418</v>
      </c>
      <c r="H977" s="339">
        <v>-0.15569324237387996</v>
      </c>
      <c r="I977" s="340">
        <v>0.40037653537388002</v>
      </c>
    </row>
    <row r="978" spans="1:9" x14ac:dyDescent="0.2">
      <c r="A978" s="411"/>
      <c r="B978" s="408"/>
      <c r="C978" s="408"/>
      <c r="D978" s="170" t="s">
        <v>257</v>
      </c>
      <c r="E978" s="337">
        <v>7.5390190166666704E-2</v>
      </c>
      <c r="F978" s="338">
        <v>9.1204453297327737E-2</v>
      </c>
      <c r="G978" s="173">
        <v>0.96009399105031346</v>
      </c>
      <c r="H978" s="339">
        <v>-0.20264469870721327</v>
      </c>
      <c r="I978" s="340">
        <v>0.35342507904054671</v>
      </c>
    </row>
    <row r="979" spans="1:9" x14ac:dyDescent="0.2">
      <c r="A979" s="411"/>
      <c r="B979" s="408"/>
      <c r="C979" s="408"/>
      <c r="D979" s="170" t="s">
        <v>306</v>
      </c>
      <c r="E979" s="337">
        <v>0.10777590033333334</v>
      </c>
      <c r="F979" s="338">
        <v>9.1204453297327737E-2</v>
      </c>
      <c r="G979" s="173">
        <v>0.84183019266055359</v>
      </c>
      <c r="H979" s="339">
        <v>-0.17025898854054664</v>
      </c>
      <c r="I979" s="340">
        <v>0.38581078920721334</v>
      </c>
    </row>
    <row r="980" spans="1:9" x14ac:dyDescent="0.2">
      <c r="A980" s="411"/>
      <c r="B980" s="408"/>
      <c r="C980" s="408"/>
      <c r="D980" s="170" t="s">
        <v>328</v>
      </c>
      <c r="E980" s="337">
        <v>-2.965496066666673E-2</v>
      </c>
      <c r="F980" s="338">
        <v>9.1204453297327737E-2</v>
      </c>
      <c r="G980" s="173">
        <v>0.99946218944662391</v>
      </c>
      <c r="H980" s="339">
        <v>-0.30768984954054673</v>
      </c>
      <c r="I980" s="340">
        <v>0.24837992820721325</v>
      </c>
    </row>
    <row r="981" spans="1:9" x14ac:dyDescent="0.2">
      <c r="A981" s="411"/>
      <c r="B981" s="408"/>
      <c r="C981" s="420"/>
      <c r="D981" s="176" t="s">
        <v>329</v>
      </c>
      <c r="E981" s="333">
        <v>-3.836935846666667E-2</v>
      </c>
      <c r="F981" s="334">
        <v>9.5656037610758679E-2</v>
      </c>
      <c r="G981" s="179">
        <v>0.99851668960718598</v>
      </c>
      <c r="H981" s="335">
        <v>-0.32997481001759682</v>
      </c>
      <c r="I981" s="336">
        <v>0.25323609308426348</v>
      </c>
    </row>
    <row r="982" spans="1:9" x14ac:dyDescent="0.2">
      <c r="A982" s="411"/>
      <c r="B982" s="408"/>
      <c r="C982" s="421" t="s">
        <v>328</v>
      </c>
      <c r="D982" s="170" t="s">
        <v>256</v>
      </c>
      <c r="E982" s="337">
        <v>0.15199660716666674</v>
      </c>
      <c r="F982" s="338">
        <v>9.1204453297327737E-2</v>
      </c>
      <c r="G982" s="173">
        <v>0.56351688980672587</v>
      </c>
      <c r="H982" s="339">
        <v>-0.12603828170721323</v>
      </c>
      <c r="I982" s="340">
        <v>0.43003149604054675</v>
      </c>
    </row>
    <row r="983" spans="1:9" x14ac:dyDescent="0.2">
      <c r="A983" s="411"/>
      <c r="B983" s="408"/>
      <c r="C983" s="408"/>
      <c r="D983" s="170" t="s">
        <v>257</v>
      </c>
      <c r="E983" s="337">
        <v>0.10504515083333343</v>
      </c>
      <c r="F983" s="338">
        <v>9.1204453297327737E-2</v>
      </c>
      <c r="G983" s="173">
        <v>0.85539660122206662</v>
      </c>
      <c r="H983" s="339">
        <v>-0.17298973804054654</v>
      </c>
      <c r="I983" s="340">
        <v>0.38308003970721344</v>
      </c>
    </row>
    <row r="984" spans="1:9" x14ac:dyDescent="0.2">
      <c r="A984" s="411"/>
      <c r="B984" s="408"/>
      <c r="C984" s="408"/>
      <c r="D984" s="170" t="s">
        <v>306</v>
      </c>
      <c r="E984" s="337">
        <v>0.13743086100000007</v>
      </c>
      <c r="F984" s="338">
        <v>9.1204453297327737E-2</v>
      </c>
      <c r="G984" s="173">
        <v>0.66276578415767007</v>
      </c>
      <c r="H984" s="339">
        <v>-0.14060402787387991</v>
      </c>
      <c r="I984" s="340">
        <v>0.41546574987388007</v>
      </c>
    </row>
    <row r="985" spans="1:9" x14ac:dyDescent="0.2">
      <c r="A985" s="411"/>
      <c r="B985" s="408"/>
      <c r="C985" s="408"/>
      <c r="D985" s="170" t="s">
        <v>327</v>
      </c>
      <c r="E985" s="337">
        <v>2.965496066666673E-2</v>
      </c>
      <c r="F985" s="338">
        <v>9.1204453297327737E-2</v>
      </c>
      <c r="G985" s="173">
        <v>0.99946218944662391</v>
      </c>
      <c r="H985" s="339">
        <v>-0.24837992820721325</v>
      </c>
      <c r="I985" s="340">
        <v>0.30768984954054673</v>
      </c>
    </row>
    <row r="986" spans="1:9" x14ac:dyDescent="0.2">
      <c r="A986" s="411"/>
      <c r="B986" s="408"/>
      <c r="C986" s="420"/>
      <c r="D986" s="176" t="s">
        <v>329</v>
      </c>
      <c r="E986" s="333">
        <v>-8.71439779999994E-3</v>
      </c>
      <c r="F986" s="334">
        <v>9.5656037610758679E-2</v>
      </c>
      <c r="G986" s="179">
        <v>0.99999901096576738</v>
      </c>
      <c r="H986" s="335">
        <v>-0.30031984935093009</v>
      </c>
      <c r="I986" s="336">
        <v>0.28289105375093021</v>
      </c>
    </row>
    <row r="987" spans="1:9" x14ac:dyDescent="0.2">
      <c r="A987" s="411"/>
      <c r="B987" s="408"/>
      <c r="C987" s="421" t="s">
        <v>329</v>
      </c>
      <c r="D987" s="170" t="s">
        <v>256</v>
      </c>
      <c r="E987" s="337">
        <v>0.16071100496666668</v>
      </c>
      <c r="F987" s="338">
        <v>9.5656037610758679E-2</v>
      </c>
      <c r="G987" s="173">
        <v>0.55507346045447092</v>
      </c>
      <c r="H987" s="339">
        <v>-0.13089444658426347</v>
      </c>
      <c r="I987" s="340">
        <v>0.45231645651759683</v>
      </c>
    </row>
    <row r="988" spans="1:9" x14ac:dyDescent="0.2">
      <c r="A988" s="411"/>
      <c r="B988" s="408"/>
      <c r="C988" s="408"/>
      <c r="D988" s="170" t="s">
        <v>257</v>
      </c>
      <c r="E988" s="337">
        <v>0.11375954863333337</v>
      </c>
      <c r="F988" s="338">
        <v>9.5656037610758679E-2</v>
      </c>
      <c r="G988" s="173">
        <v>0.838307993981799</v>
      </c>
      <c r="H988" s="339">
        <v>-0.17784590291759678</v>
      </c>
      <c r="I988" s="340">
        <v>0.40536500018426352</v>
      </c>
    </row>
    <row r="989" spans="1:9" x14ac:dyDescent="0.2">
      <c r="A989" s="411"/>
      <c r="B989" s="408"/>
      <c r="C989" s="408"/>
      <c r="D989" s="170" t="s">
        <v>306</v>
      </c>
      <c r="E989" s="337">
        <v>0.14614525880000001</v>
      </c>
      <c r="F989" s="338">
        <v>9.5656037610758679E-2</v>
      </c>
      <c r="G989" s="173">
        <v>0.64988098565813357</v>
      </c>
      <c r="H989" s="339">
        <v>-0.14546019275093014</v>
      </c>
      <c r="I989" s="340">
        <v>0.43775071035093016</v>
      </c>
    </row>
    <row r="990" spans="1:9" x14ac:dyDescent="0.2">
      <c r="A990" s="411"/>
      <c r="B990" s="408"/>
      <c r="C990" s="408"/>
      <c r="D990" s="170" t="s">
        <v>327</v>
      </c>
      <c r="E990" s="337">
        <v>3.836935846666667E-2</v>
      </c>
      <c r="F990" s="338">
        <v>9.5656037610758679E-2</v>
      </c>
      <c r="G990" s="173">
        <v>0.99851668960718598</v>
      </c>
      <c r="H990" s="339">
        <v>-0.25323609308426348</v>
      </c>
      <c r="I990" s="340">
        <v>0.32997481001759682</v>
      </c>
    </row>
    <row r="991" spans="1:9" x14ac:dyDescent="0.2">
      <c r="A991" s="411"/>
      <c r="B991" s="420"/>
      <c r="C991" s="420"/>
      <c r="D991" s="176" t="s">
        <v>328</v>
      </c>
      <c r="E991" s="333">
        <v>8.71439779999994E-3</v>
      </c>
      <c r="F991" s="334">
        <v>9.5656037610758679E-2</v>
      </c>
      <c r="G991" s="179">
        <v>0.99999901096576738</v>
      </c>
      <c r="H991" s="335">
        <v>-0.28289105375093021</v>
      </c>
      <c r="I991" s="336">
        <v>0.30031984935093009</v>
      </c>
    </row>
    <row r="992" spans="1:9" x14ac:dyDescent="0.2">
      <c r="A992" s="411"/>
      <c r="B992" s="420" t="s">
        <v>307</v>
      </c>
      <c r="C992" s="421" t="s">
        <v>256</v>
      </c>
      <c r="D992" s="170" t="s">
        <v>257</v>
      </c>
      <c r="E992" s="337">
        <v>-4.6951456333333308E-2</v>
      </c>
      <c r="F992" s="338">
        <v>9.1204453297327737E-2</v>
      </c>
      <c r="G992" s="173">
        <v>0.61059896875020214</v>
      </c>
      <c r="H992" s="339">
        <v>-0.2334855077115173</v>
      </c>
      <c r="I992" s="340">
        <v>0.13958259504485068</v>
      </c>
    </row>
    <row r="993" spans="1:9" x14ac:dyDescent="0.2">
      <c r="A993" s="411"/>
      <c r="B993" s="408"/>
      <c r="C993" s="408"/>
      <c r="D993" s="170" t="s">
        <v>306</v>
      </c>
      <c r="E993" s="337">
        <v>-1.4565746166666671E-2</v>
      </c>
      <c r="F993" s="338">
        <v>9.1204453297327737E-2</v>
      </c>
      <c r="G993" s="173">
        <v>0.87422114784264671</v>
      </c>
      <c r="H993" s="339">
        <v>-0.20109979754485066</v>
      </c>
      <c r="I993" s="340">
        <v>0.17196830521151732</v>
      </c>
    </row>
    <row r="994" spans="1:9" x14ac:dyDescent="0.2">
      <c r="A994" s="411"/>
      <c r="B994" s="408"/>
      <c r="C994" s="408"/>
      <c r="D994" s="170" t="s">
        <v>327</v>
      </c>
      <c r="E994" s="337">
        <v>-0.12234164650000001</v>
      </c>
      <c r="F994" s="338">
        <v>9.1204453297327737E-2</v>
      </c>
      <c r="G994" s="173">
        <v>0.19020174391120634</v>
      </c>
      <c r="H994" s="339">
        <v>-0.30887569787818397</v>
      </c>
      <c r="I994" s="340">
        <v>6.4192404878183965E-2</v>
      </c>
    </row>
    <row r="995" spans="1:9" x14ac:dyDescent="0.2">
      <c r="A995" s="411"/>
      <c r="B995" s="408"/>
      <c r="C995" s="408"/>
      <c r="D995" s="170" t="s">
        <v>328</v>
      </c>
      <c r="E995" s="337">
        <v>-0.15199660716666674</v>
      </c>
      <c r="F995" s="338">
        <v>9.1204453297327737E-2</v>
      </c>
      <c r="G995" s="173">
        <v>0.10637074398785785</v>
      </c>
      <c r="H995" s="339">
        <v>-0.3385306585448507</v>
      </c>
      <c r="I995" s="340">
        <v>3.4537444211517242E-2</v>
      </c>
    </row>
    <row r="996" spans="1:9" x14ac:dyDescent="0.2">
      <c r="A996" s="411"/>
      <c r="B996" s="408"/>
      <c r="C996" s="420"/>
      <c r="D996" s="176" t="s">
        <v>329</v>
      </c>
      <c r="E996" s="333">
        <v>-0.16071100496666668</v>
      </c>
      <c r="F996" s="334">
        <v>9.5656037610758679E-2</v>
      </c>
      <c r="G996" s="179">
        <v>0.1036821187044311</v>
      </c>
      <c r="H996" s="335">
        <v>-0.35634956853713168</v>
      </c>
      <c r="I996" s="336">
        <v>3.4927558603798328E-2</v>
      </c>
    </row>
    <row r="997" spans="1:9" x14ac:dyDescent="0.2">
      <c r="A997" s="411"/>
      <c r="B997" s="408"/>
      <c r="C997" s="421" t="s">
        <v>257</v>
      </c>
      <c r="D997" s="170" t="s">
        <v>256</v>
      </c>
      <c r="E997" s="337">
        <v>4.6951456333333308E-2</v>
      </c>
      <c r="F997" s="338">
        <v>9.1204453297327737E-2</v>
      </c>
      <c r="G997" s="173">
        <v>0.61059896875020214</v>
      </c>
      <c r="H997" s="339">
        <v>-0.13958259504485068</v>
      </c>
      <c r="I997" s="340">
        <v>0.2334855077115173</v>
      </c>
    </row>
    <row r="998" spans="1:9" x14ac:dyDescent="0.2">
      <c r="A998" s="411"/>
      <c r="B998" s="408"/>
      <c r="C998" s="408"/>
      <c r="D998" s="170" t="s">
        <v>306</v>
      </c>
      <c r="E998" s="337">
        <v>3.2385710166666637E-2</v>
      </c>
      <c r="F998" s="338">
        <v>9.1204453297327737E-2</v>
      </c>
      <c r="G998" s="173">
        <v>0.72509241381328993</v>
      </c>
      <c r="H998" s="339">
        <v>-0.15414834121151735</v>
      </c>
      <c r="I998" s="340">
        <v>0.21891976154485063</v>
      </c>
    </row>
    <row r="999" spans="1:9" x14ac:dyDescent="0.2">
      <c r="A999" s="411"/>
      <c r="B999" s="408"/>
      <c r="C999" s="408"/>
      <c r="D999" s="170" t="s">
        <v>327</v>
      </c>
      <c r="E999" s="337">
        <v>-7.5390190166666704E-2</v>
      </c>
      <c r="F999" s="338">
        <v>9.1204453297327737E-2</v>
      </c>
      <c r="G999" s="173">
        <v>0.41520977415820126</v>
      </c>
      <c r="H999" s="339">
        <v>-0.26192424154485067</v>
      </c>
      <c r="I999" s="340">
        <v>0.11114386121151727</v>
      </c>
    </row>
    <row r="1000" spans="1:9" x14ac:dyDescent="0.2">
      <c r="A1000" s="411"/>
      <c r="B1000" s="408"/>
      <c r="C1000" s="408"/>
      <c r="D1000" s="170" t="s">
        <v>328</v>
      </c>
      <c r="E1000" s="337">
        <v>-0.10504515083333343</v>
      </c>
      <c r="F1000" s="338">
        <v>9.1204453297327737E-2</v>
      </c>
      <c r="G1000" s="173">
        <v>0.25882905230925113</v>
      </c>
      <c r="H1000" s="339">
        <v>-0.2915792022115174</v>
      </c>
      <c r="I1000" s="340">
        <v>8.1488900544850543E-2</v>
      </c>
    </row>
    <row r="1001" spans="1:9" x14ac:dyDescent="0.2">
      <c r="A1001" s="411"/>
      <c r="B1001" s="408"/>
      <c r="C1001" s="420"/>
      <c r="D1001" s="176" t="s">
        <v>329</v>
      </c>
      <c r="E1001" s="333">
        <v>-0.11375954863333337</v>
      </c>
      <c r="F1001" s="334">
        <v>9.5656037610758679E-2</v>
      </c>
      <c r="G1001" s="179">
        <v>0.24398544777417011</v>
      </c>
      <c r="H1001" s="335">
        <v>-0.30939811220379837</v>
      </c>
      <c r="I1001" s="336">
        <v>8.1879014937131636E-2</v>
      </c>
    </row>
    <row r="1002" spans="1:9" x14ac:dyDescent="0.2">
      <c r="A1002" s="411"/>
      <c r="B1002" s="408"/>
      <c r="C1002" s="421" t="s">
        <v>306</v>
      </c>
      <c r="D1002" s="170" t="s">
        <v>256</v>
      </c>
      <c r="E1002" s="337">
        <v>1.4565746166666671E-2</v>
      </c>
      <c r="F1002" s="338">
        <v>9.1204453297327737E-2</v>
      </c>
      <c r="G1002" s="173">
        <v>0.87422114784264671</v>
      </c>
      <c r="H1002" s="339">
        <v>-0.17196830521151732</v>
      </c>
      <c r="I1002" s="340">
        <v>0.20109979754485066</v>
      </c>
    </row>
    <row r="1003" spans="1:9" x14ac:dyDescent="0.2">
      <c r="A1003" s="411"/>
      <c r="B1003" s="408"/>
      <c r="C1003" s="408"/>
      <c r="D1003" s="170" t="s">
        <v>257</v>
      </c>
      <c r="E1003" s="337">
        <v>-3.2385710166666637E-2</v>
      </c>
      <c r="F1003" s="338">
        <v>9.1204453297327737E-2</v>
      </c>
      <c r="G1003" s="173">
        <v>0.72509241381328993</v>
      </c>
      <c r="H1003" s="339">
        <v>-0.21891976154485063</v>
      </c>
      <c r="I1003" s="340">
        <v>0.15414834121151735</v>
      </c>
    </row>
    <row r="1004" spans="1:9" x14ac:dyDescent="0.2">
      <c r="A1004" s="411"/>
      <c r="B1004" s="408"/>
      <c r="C1004" s="408"/>
      <c r="D1004" s="170" t="s">
        <v>327</v>
      </c>
      <c r="E1004" s="337">
        <v>-0.10777590033333334</v>
      </c>
      <c r="F1004" s="338">
        <v>9.1204453297327737E-2</v>
      </c>
      <c r="G1004" s="173">
        <v>0.24692635301596197</v>
      </c>
      <c r="H1004" s="339">
        <v>-0.2943099517115173</v>
      </c>
      <c r="I1004" s="340">
        <v>7.8758151044850636E-2</v>
      </c>
    </row>
    <row r="1005" spans="1:9" x14ac:dyDescent="0.2">
      <c r="A1005" s="411"/>
      <c r="B1005" s="408"/>
      <c r="C1005" s="408"/>
      <c r="D1005" s="170" t="s">
        <v>328</v>
      </c>
      <c r="E1005" s="337">
        <v>-0.13743086100000007</v>
      </c>
      <c r="F1005" s="338">
        <v>9.1204453297327737E-2</v>
      </c>
      <c r="G1005" s="173">
        <v>0.14266751187358875</v>
      </c>
      <c r="H1005" s="339">
        <v>-0.32396491237818403</v>
      </c>
      <c r="I1005" s="340">
        <v>4.9103190378183913E-2</v>
      </c>
    </row>
    <row r="1006" spans="1:9" x14ac:dyDescent="0.2">
      <c r="A1006" s="411"/>
      <c r="B1006" s="408"/>
      <c r="C1006" s="420"/>
      <c r="D1006" s="176" t="s">
        <v>329</v>
      </c>
      <c r="E1006" s="333">
        <v>-0.14614525880000001</v>
      </c>
      <c r="F1006" s="334">
        <v>9.5656037610758679E-2</v>
      </c>
      <c r="G1006" s="179">
        <v>0.13739189866868104</v>
      </c>
      <c r="H1006" s="335">
        <v>-0.34178382237046501</v>
      </c>
      <c r="I1006" s="336">
        <v>4.9493304770464999E-2</v>
      </c>
    </row>
    <row r="1007" spans="1:9" x14ac:dyDescent="0.2">
      <c r="A1007" s="411"/>
      <c r="B1007" s="408"/>
      <c r="C1007" s="421" t="s">
        <v>327</v>
      </c>
      <c r="D1007" s="170" t="s">
        <v>256</v>
      </c>
      <c r="E1007" s="337">
        <v>0.12234164650000001</v>
      </c>
      <c r="F1007" s="338">
        <v>9.1204453297327737E-2</v>
      </c>
      <c r="G1007" s="173">
        <v>0.19020174391120634</v>
      </c>
      <c r="H1007" s="339">
        <v>-6.4192404878183965E-2</v>
      </c>
      <c r="I1007" s="340">
        <v>0.30887569787818397</v>
      </c>
    </row>
    <row r="1008" spans="1:9" x14ac:dyDescent="0.2">
      <c r="A1008" s="411"/>
      <c r="B1008" s="408"/>
      <c r="C1008" s="408"/>
      <c r="D1008" s="170" t="s">
        <v>257</v>
      </c>
      <c r="E1008" s="337">
        <v>7.5390190166666704E-2</v>
      </c>
      <c r="F1008" s="338">
        <v>9.1204453297327737E-2</v>
      </c>
      <c r="G1008" s="173">
        <v>0.41520977415820126</v>
      </c>
      <c r="H1008" s="339">
        <v>-0.11114386121151727</v>
      </c>
      <c r="I1008" s="340">
        <v>0.26192424154485067</v>
      </c>
    </row>
    <row r="1009" spans="1:9" x14ac:dyDescent="0.2">
      <c r="A1009" s="411"/>
      <c r="B1009" s="408"/>
      <c r="C1009" s="408"/>
      <c r="D1009" s="170" t="s">
        <v>306</v>
      </c>
      <c r="E1009" s="337">
        <v>0.10777590033333334</v>
      </c>
      <c r="F1009" s="338">
        <v>9.1204453297327737E-2</v>
      </c>
      <c r="G1009" s="173">
        <v>0.24692635301596197</v>
      </c>
      <c r="H1009" s="339">
        <v>-7.8758151044850636E-2</v>
      </c>
      <c r="I1009" s="340">
        <v>0.2943099517115173</v>
      </c>
    </row>
    <row r="1010" spans="1:9" x14ac:dyDescent="0.2">
      <c r="A1010" s="411"/>
      <c r="B1010" s="408"/>
      <c r="C1010" s="408"/>
      <c r="D1010" s="170" t="s">
        <v>328</v>
      </c>
      <c r="E1010" s="337">
        <v>-2.965496066666673E-2</v>
      </c>
      <c r="F1010" s="338">
        <v>9.1204453297327737E-2</v>
      </c>
      <c r="G1010" s="173">
        <v>0.74740314805089858</v>
      </c>
      <c r="H1010" s="339">
        <v>-0.21618901204485072</v>
      </c>
      <c r="I1010" s="340">
        <v>0.15687909071151726</v>
      </c>
    </row>
    <row r="1011" spans="1:9" x14ac:dyDescent="0.2">
      <c r="A1011" s="411"/>
      <c r="B1011" s="408"/>
      <c r="C1011" s="420"/>
      <c r="D1011" s="176" t="s">
        <v>329</v>
      </c>
      <c r="E1011" s="333">
        <v>-3.836935846666667E-2</v>
      </c>
      <c r="F1011" s="334">
        <v>9.5656037610758679E-2</v>
      </c>
      <c r="G1011" s="179">
        <v>0.69127359343371508</v>
      </c>
      <c r="H1011" s="335">
        <v>-0.23400792203713167</v>
      </c>
      <c r="I1011" s="336">
        <v>0.15726920510379833</v>
      </c>
    </row>
    <row r="1012" spans="1:9" x14ac:dyDescent="0.2">
      <c r="A1012" s="411"/>
      <c r="B1012" s="408"/>
      <c r="C1012" s="421" t="s">
        <v>328</v>
      </c>
      <c r="D1012" s="170" t="s">
        <v>256</v>
      </c>
      <c r="E1012" s="337">
        <v>0.15199660716666674</v>
      </c>
      <c r="F1012" s="338">
        <v>9.1204453297327737E-2</v>
      </c>
      <c r="G1012" s="173">
        <v>0.10637074398785785</v>
      </c>
      <c r="H1012" s="339">
        <v>-3.4537444211517242E-2</v>
      </c>
      <c r="I1012" s="340">
        <v>0.3385306585448507</v>
      </c>
    </row>
    <row r="1013" spans="1:9" x14ac:dyDescent="0.2">
      <c r="A1013" s="411"/>
      <c r="B1013" s="408"/>
      <c r="C1013" s="408"/>
      <c r="D1013" s="170" t="s">
        <v>257</v>
      </c>
      <c r="E1013" s="337">
        <v>0.10504515083333343</v>
      </c>
      <c r="F1013" s="338">
        <v>9.1204453297327737E-2</v>
      </c>
      <c r="G1013" s="173">
        <v>0.25882905230925113</v>
      </c>
      <c r="H1013" s="339">
        <v>-8.1488900544850543E-2</v>
      </c>
      <c r="I1013" s="340">
        <v>0.2915792022115174</v>
      </c>
    </row>
    <row r="1014" spans="1:9" x14ac:dyDescent="0.2">
      <c r="A1014" s="411"/>
      <c r="B1014" s="408"/>
      <c r="C1014" s="408"/>
      <c r="D1014" s="170" t="s">
        <v>306</v>
      </c>
      <c r="E1014" s="337">
        <v>0.13743086100000007</v>
      </c>
      <c r="F1014" s="338">
        <v>9.1204453297327737E-2</v>
      </c>
      <c r="G1014" s="173">
        <v>0.14266751187358875</v>
      </c>
      <c r="H1014" s="339">
        <v>-4.9103190378183913E-2</v>
      </c>
      <c r="I1014" s="340">
        <v>0.32396491237818403</v>
      </c>
    </row>
    <row r="1015" spans="1:9" x14ac:dyDescent="0.2">
      <c r="A1015" s="411"/>
      <c r="B1015" s="408"/>
      <c r="C1015" s="408"/>
      <c r="D1015" s="170" t="s">
        <v>327</v>
      </c>
      <c r="E1015" s="337">
        <v>2.965496066666673E-2</v>
      </c>
      <c r="F1015" s="338">
        <v>9.1204453297327737E-2</v>
      </c>
      <c r="G1015" s="173">
        <v>0.74740314805089858</v>
      </c>
      <c r="H1015" s="339">
        <v>-0.15687909071151726</v>
      </c>
      <c r="I1015" s="340">
        <v>0.21618901204485072</v>
      </c>
    </row>
    <row r="1016" spans="1:9" x14ac:dyDescent="0.2">
      <c r="A1016" s="411"/>
      <c r="B1016" s="408"/>
      <c r="C1016" s="420"/>
      <c r="D1016" s="176" t="s">
        <v>329</v>
      </c>
      <c r="E1016" s="333">
        <v>-8.71439779999994E-3</v>
      </c>
      <c r="F1016" s="334">
        <v>9.5656037610758679E-2</v>
      </c>
      <c r="G1016" s="179">
        <v>0.9280383956562186</v>
      </c>
      <c r="H1016" s="335">
        <v>-0.20435296137046494</v>
      </c>
      <c r="I1016" s="336">
        <v>0.18692416577046506</v>
      </c>
    </row>
    <row r="1017" spans="1:9" x14ac:dyDescent="0.2">
      <c r="A1017" s="411"/>
      <c r="B1017" s="408"/>
      <c r="C1017" s="421" t="s">
        <v>329</v>
      </c>
      <c r="D1017" s="170" t="s">
        <v>256</v>
      </c>
      <c r="E1017" s="337">
        <v>0.16071100496666668</v>
      </c>
      <c r="F1017" s="338">
        <v>9.5656037610758679E-2</v>
      </c>
      <c r="G1017" s="173">
        <v>0.1036821187044311</v>
      </c>
      <c r="H1017" s="339">
        <v>-3.4927558603798328E-2</v>
      </c>
      <c r="I1017" s="340">
        <v>0.35634956853713168</v>
      </c>
    </row>
    <row r="1018" spans="1:9" x14ac:dyDescent="0.2">
      <c r="A1018" s="411"/>
      <c r="B1018" s="408"/>
      <c r="C1018" s="408"/>
      <c r="D1018" s="170" t="s">
        <v>257</v>
      </c>
      <c r="E1018" s="337">
        <v>0.11375954863333337</v>
      </c>
      <c r="F1018" s="338">
        <v>9.5656037610758679E-2</v>
      </c>
      <c r="G1018" s="173">
        <v>0.24398544777417011</v>
      </c>
      <c r="H1018" s="339">
        <v>-8.1879014937131636E-2</v>
      </c>
      <c r="I1018" s="340">
        <v>0.30939811220379837</v>
      </c>
    </row>
    <row r="1019" spans="1:9" x14ac:dyDescent="0.2">
      <c r="A1019" s="411"/>
      <c r="B1019" s="408"/>
      <c r="C1019" s="408"/>
      <c r="D1019" s="170" t="s">
        <v>306</v>
      </c>
      <c r="E1019" s="337">
        <v>0.14614525880000001</v>
      </c>
      <c r="F1019" s="338">
        <v>9.5656037610758679E-2</v>
      </c>
      <c r="G1019" s="173">
        <v>0.13739189866868104</v>
      </c>
      <c r="H1019" s="339">
        <v>-4.9493304770464999E-2</v>
      </c>
      <c r="I1019" s="340">
        <v>0.34178382237046501</v>
      </c>
    </row>
    <row r="1020" spans="1:9" x14ac:dyDescent="0.2">
      <c r="A1020" s="411"/>
      <c r="B1020" s="408"/>
      <c r="C1020" s="408"/>
      <c r="D1020" s="170" t="s">
        <v>327</v>
      </c>
      <c r="E1020" s="337">
        <v>3.836935846666667E-2</v>
      </c>
      <c r="F1020" s="338">
        <v>9.5656037610758679E-2</v>
      </c>
      <c r="G1020" s="173">
        <v>0.69127359343371508</v>
      </c>
      <c r="H1020" s="339">
        <v>-0.15726920510379833</v>
      </c>
      <c r="I1020" s="340">
        <v>0.23400792203713167</v>
      </c>
    </row>
    <row r="1021" spans="1:9" x14ac:dyDescent="0.2">
      <c r="A1021" s="405"/>
      <c r="B1021" s="420"/>
      <c r="C1021" s="420"/>
      <c r="D1021" s="176" t="s">
        <v>328</v>
      </c>
      <c r="E1021" s="333">
        <v>8.71439779999994E-3</v>
      </c>
      <c r="F1021" s="334">
        <v>9.5656037610758679E-2</v>
      </c>
      <c r="G1021" s="179">
        <v>0.9280383956562186</v>
      </c>
      <c r="H1021" s="335">
        <v>-0.18692416577046506</v>
      </c>
      <c r="I1021" s="336">
        <v>0.20435296137046494</v>
      </c>
    </row>
    <row r="1022" spans="1:9" x14ac:dyDescent="0.2">
      <c r="A1022" s="405" t="s">
        <v>528</v>
      </c>
      <c r="B1022" s="420" t="s">
        <v>305</v>
      </c>
      <c r="C1022" s="421" t="s">
        <v>256</v>
      </c>
      <c r="D1022" s="170" t="s">
        <v>257</v>
      </c>
      <c r="E1022" s="337">
        <v>-1.8267851833333404E-2</v>
      </c>
      <c r="F1022" s="338">
        <v>0.10461504611054033</v>
      </c>
      <c r="G1022" s="173">
        <v>0.99997487447393119</v>
      </c>
      <c r="H1022" s="339">
        <v>-0.3364643748705195</v>
      </c>
      <c r="I1022" s="340">
        <v>0.29992867120385269</v>
      </c>
    </row>
    <row r="1023" spans="1:9" x14ac:dyDescent="0.2">
      <c r="A1023" s="411"/>
      <c r="B1023" s="408"/>
      <c r="C1023" s="408"/>
      <c r="D1023" s="170" t="s">
        <v>306</v>
      </c>
      <c r="E1023" s="337">
        <v>0.13637543499999996</v>
      </c>
      <c r="F1023" s="338">
        <v>0.10461504611054033</v>
      </c>
      <c r="G1023" s="173">
        <v>0.78075420134795326</v>
      </c>
      <c r="H1023" s="339">
        <v>-0.18182108803718613</v>
      </c>
      <c r="I1023" s="340">
        <v>0.45457195803718609</v>
      </c>
    </row>
    <row r="1024" spans="1:9" x14ac:dyDescent="0.2">
      <c r="A1024" s="411"/>
      <c r="B1024" s="408"/>
      <c r="C1024" s="408"/>
      <c r="D1024" s="170" t="s">
        <v>327</v>
      </c>
      <c r="E1024" s="337">
        <v>-0.11461631850000004</v>
      </c>
      <c r="F1024" s="338">
        <v>0.10461504611054033</v>
      </c>
      <c r="G1024" s="173">
        <v>0.87926545753295904</v>
      </c>
      <c r="H1024" s="339">
        <v>-0.43281284153718613</v>
      </c>
      <c r="I1024" s="340">
        <v>0.20358020453718606</v>
      </c>
    </row>
    <row r="1025" spans="1:9" x14ac:dyDescent="0.2">
      <c r="A1025" s="411"/>
      <c r="B1025" s="408"/>
      <c r="C1025" s="408"/>
      <c r="D1025" s="170" t="s">
        <v>328</v>
      </c>
      <c r="E1025" s="337">
        <v>-1.780154500000003E-2</v>
      </c>
      <c r="F1025" s="338">
        <v>0.10461504611054033</v>
      </c>
      <c r="G1025" s="173">
        <v>0.99997789974605611</v>
      </c>
      <c r="H1025" s="339">
        <v>-0.33599806803718613</v>
      </c>
      <c r="I1025" s="340">
        <v>0.30039497803718607</v>
      </c>
    </row>
    <row r="1026" spans="1:9" x14ac:dyDescent="0.2">
      <c r="A1026" s="411"/>
      <c r="B1026" s="408"/>
      <c r="C1026" s="420"/>
      <c r="D1026" s="176" t="s">
        <v>329</v>
      </c>
      <c r="E1026" s="333">
        <v>6.8626871166666631E-2</v>
      </c>
      <c r="F1026" s="334">
        <v>0.10461504611054033</v>
      </c>
      <c r="G1026" s="179">
        <v>0.98538827641773019</v>
      </c>
      <c r="H1026" s="335">
        <v>-0.24956965187051947</v>
      </c>
      <c r="I1026" s="336">
        <v>0.38682339420385276</v>
      </c>
    </row>
    <row r="1027" spans="1:9" x14ac:dyDescent="0.2">
      <c r="A1027" s="411"/>
      <c r="B1027" s="408"/>
      <c r="C1027" s="421" t="s">
        <v>257</v>
      </c>
      <c r="D1027" s="170" t="s">
        <v>256</v>
      </c>
      <c r="E1027" s="337">
        <v>1.8267851833333404E-2</v>
      </c>
      <c r="F1027" s="338">
        <v>0.10461504611054033</v>
      </c>
      <c r="G1027" s="173">
        <v>0.99997487447393119</v>
      </c>
      <c r="H1027" s="339">
        <v>-0.29992867120385269</v>
      </c>
      <c r="I1027" s="340">
        <v>0.3364643748705195</v>
      </c>
    </row>
    <row r="1028" spans="1:9" x14ac:dyDescent="0.2">
      <c r="A1028" s="411"/>
      <c r="B1028" s="408"/>
      <c r="C1028" s="408"/>
      <c r="D1028" s="170" t="s">
        <v>306</v>
      </c>
      <c r="E1028" s="337">
        <v>0.15464328683333337</v>
      </c>
      <c r="F1028" s="338">
        <v>0.10461504611054033</v>
      </c>
      <c r="G1028" s="173">
        <v>0.6801387180344709</v>
      </c>
      <c r="H1028" s="339">
        <v>-0.16355323620385273</v>
      </c>
      <c r="I1028" s="340">
        <v>0.47283980987051949</v>
      </c>
    </row>
    <row r="1029" spans="1:9" x14ac:dyDescent="0.2">
      <c r="A1029" s="411"/>
      <c r="B1029" s="408"/>
      <c r="C1029" s="408"/>
      <c r="D1029" s="170" t="s">
        <v>327</v>
      </c>
      <c r="E1029" s="337">
        <v>-9.6348466666666632E-2</v>
      </c>
      <c r="F1029" s="338">
        <v>0.10461504611054033</v>
      </c>
      <c r="G1029" s="173">
        <v>0.93797907587988261</v>
      </c>
      <c r="H1029" s="339">
        <v>-0.41454498970385273</v>
      </c>
      <c r="I1029" s="340">
        <v>0.22184805637051946</v>
      </c>
    </row>
    <row r="1030" spans="1:9" x14ac:dyDescent="0.2">
      <c r="A1030" s="411"/>
      <c r="B1030" s="408"/>
      <c r="C1030" s="408"/>
      <c r="D1030" s="170" t="s">
        <v>328</v>
      </c>
      <c r="E1030" s="337">
        <v>4.6630683333337419E-4</v>
      </c>
      <c r="F1030" s="338">
        <v>0.10461504611054033</v>
      </c>
      <c r="G1030" s="173">
        <v>0.9999999999997492</v>
      </c>
      <c r="H1030" s="339">
        <v>-0.31773021620385272</v>
      </c>
      <c r="I1030" s="340">
        <v>0.31866282987051947</v>
      </c>
    </row>
    <row r="1031" spans="1:9" x14ac:dyDescent="0.2">
      <c r="A1031" s="411"/>
      <c r="B1031" s="408"/>
      <c r="C1031" s="420"/>
      <c r="D1031" s="176" t="s">
        <v>329</v>
      </c>
      <c r="E1031" s="333">
        <v>8.6894723000000035E-2</v>
      </c>
      <c r="F1031" s="334">
        <v>0.10461504611054033</v>
      </c>
      <c r="G1031" s="179">
        <v>0.95936467379765733</v>
      </c>
      <c r="H1031" s="335">
        <v>-0.23130180003718606</v>
      </c>
      <c r="I1031" s="336">
        <v>0.40509124603718616</v>
      </c>
    </row>
    <row r="1032" spans="1:9" x14ac:dyDescent="0.2">
      <c r="A1032" s="411"/>
      <c r="B1032" s="408"/>
      <c r="C1032" s="421" t="s">
        <v>306</v>
      </c>
      <c r="D1032" s="170" t="s">
        <v>256</v>
      </c>
      <c r="E1032" s="337">
        <v>-0.13637543499999996</v>
      </c>
      <c r="F1032" s="338">
        <v>0.10461504611054033</v>
      </c>
      <c r="G1032" s="173">
        <v>0.78075420134795326</v>
      </c>
      <c r="H1032" s="339">
        <v>-0.45457195803718609</v>
      </c>
      <c r="I1032" s="340">
        <v>0.18182108803718613</v>
      </c>
    </row>
    <row r="1033" spans="1:9" x14ac:dyDescent="0.2">
      <c r="A1033" s="411"/>
      <c r="B1033" s="408"/>
      <c r="C1033" s="408"/>
      <c r="D1033" s="170" t="s">
        <v>257</v>
      </c>
      <c r="E1033" s="337">
        <v>-0.15464328683333337</v>
      </c>
      <c r="F1033" s="338">
        <v>0.10461504611054033</v>
      </c>
      <c r="G1033" s="173">
        <v>0.6801387180344709</v>
      </c>
      <c r="H1033" s="339">
        <v>-0.47283980987051949</v>
      </c>
      <c r="I1033" s="340">
        <v>0.16355323620385273</v>
      </c>
    </row>
    <row r="1034" spans="1:9" x14ac:dyDescent="0.2">
      <c r="A1034" s="411"/>
      <c r="B1034" s="408"/>
      <c r="C1034" s="408"/>
      <c r="D1034" s="170" t="s">
        <v>327</v>
      </c>
      <c r="E1034" s="337">
        <v>-0.25099175350000003</v>
      </c>
      <c r="F1034" s="338">
        <v>0.10461504611054033</v>
      </c>
      <c r="G1034" s="173">
        <v>0.18867905937920404</v>
      </c>
      <c r="H1034" s="339">
        <v>-0.56918827653718607</v>
      </c>
      <c r="I1034" s="340">
        <v>6.7204769537186099E-2</v>
      </c>
    </row>
    <row r="1035" spans="1:9" x14ac:dyDescent="0.2">
      <c r="A1035" s="411"/>
      <c r="B1035" s="408"/>
      <c r="C1035" s="408"/>
      <c r="D1035" s="170" t="s">
        <v>328</v>
      </c>
      <c r="E1035" s="337">
        <v>-0.15417697999999999</v>
      </c>
      <c r="F1035" s="338">
        <v>0.10461504611054033</v>
      </c>
      <c r="G1035" s="173">
        <v>0.68284065379465031</v>
      </c>
      <c r="H1035" s="339">
        <v>-0.47237350303718612</v>
      </c>
      <c r="I1035" s="340">
        <v>0.16401954303718611</v>
      </c>
    </row>
    <row r="1036" spans="1:9" x14ac:dyDescent="0.2">
      <c r="A1036" s="411"/>
      <c r="B1036" s="408"/>
      <c r="C1036" s="420"/>
      <c r="D1036" s="176" t="s">
        <v>329</v>
      </c>
      <c r="E1036" s="333">
        <v>-6.7748563833333331E-2</v>
      </c>
      <c r="F1036" s="334">
        <v>0.10461504611054033</v>
      </c>
      <c r="G1036" s="179">
        <v>0.98620705647574902</v>
      </c>
      <c r="H1036" s="335">
        <v>-0.38594508687051943</v>
      </c>
      <c r="I1036" s="336">
        <v>0.25044795920385277</v>
      </c>
    </row>
    <row r="1037" spans="1:9" x14ac:dyDescent="0.2">
      <c r="A1037" s="411"/>
      <c r="B1037" s="408"/>
      <c r="C1037" s="421" t="s">
        <v>327</v>
      </c>
      <c r="D1037" s="170" t="s">
        <v>256</v>
      </c>
      <c r="E1037" s="337">
        <v>0.11461631850000004</v>
      </c>
      <c r="F1037" s="338">
        <v>0.10461504611054033</v>
      </c>
      <c r="G1037" s="173">
        <v>0.87926545753295904</v>
      </c>
      <c r="H1037" s="339">
        <v>-0.20358020453718606</v>
      </c>
      <c r="I1037" s="340">
        <v>0.43281284153718613</v>
      </c>
    </row>
    <row r="1038" spans="1:9" x14ac:dyDescent="0.2">
      <c r="A1038" s="411"/>
      <c r="B1038" s="408"/>
      <c r="C1038" s="408"/>
      <c r="D1038" s="170" t="s">
        <v>257</v>
      </c>
      <c r="E1038" s="337">
        <v>9.6348466666666632E-2</v>
      </c>
      <c r="F1038" s="338">
        <v>0.10461504611054033</v>
      </c>
      <c r="G1038" s="173">
        <v>0.93797907587988261</v>
      </c>
      <c r="H1038" s="339">
        <v>-0.22184805637051946</v>
      </c>
      <c r="I1038" s="340">
        <v>0.41454498970385273</v>
      </c>
    </row>
    <row r="1039" spans="1:9" x14ac:dyDescent="0.2">
      <c r="A1039" s="411"/>
      <c r="B1039" s="408"/>
      <c r="C1039" s="408"/>
      <c r="D1039" s="170" t="s">
        <v>306</v>
      </c>
      <c r="E1039" s="337">
        <v>0.25099175350000003</v>
      </c>
      <c r="F1039" s="338">
        <v>0.10461504611054033</v>
      </c>
      <c r="G1039" s="173">
        <v>0.18867905937920404</v>
      </c>
      <c r="H1039" s="339">
        <v>-6.7204769537186099E-2</v>
      </c>
      <c r="I1039" s="340">
        <v>0.56918827653718607</v>
      </c>
    </row>
    <row r="1040" spans="1:9" x14ac:dyDescent="0.2">
      <c r="A1040" s="411"/>
      <c r="B1040" s="408"/>
      <c r="C1040" s="408"/>
      <c r="D1040" s="170" t="s">
        <v>328</v>
      </c>
      <c r="E1040" s="337">
        <v>9.6814773500000006E-2</v>
      </c>
      <c r="F1040" s="338">
        <v>0.10461504611054033</v>
      </c>
      <c r="G1040" s="173">
        <v>0.9367688885064468</v>
      </c>
      <c r="H1040" s="339">
        <v>-0.22138174953718609</v>
      </c>
      <c r="I1040" s="340">
        <v>0.4150112965371861</v>
      </c>
    </row>
    <row r="1041" spans="1:9" x14ac:dyDescent="0.2">
      <c r="A1041" s="411"/>
      <c r="B1041" s="408"/>
      <c r="C1041" s="420"/>
      <c r="D1041" s="176" t="s">
        <v>329</v>
      </c>
      <c r="E1041" s="333">
        <v>0.18324318966666667</v>
      </c>
      <c r="F1041" s="334">
        <v>0.10461504611054033</v>
      </c>
      <c r="G1041" s="179">
        <v>0.51039509778527048</v>
      </c>
      <c r="H1041" s="335">
        <v>-0.13495333337051943</v>
      </c>
      <c r="I1041" s="336">
        <v>0.50143971270385279</v>
      </c>
    </row>
    <row r="1042" spans="1:9" x14ac:dyDescent="0.2">
      <c r="A1042" s="411"/>
      <c r="B1042" s="408"/>
      <c r="C1042" s="421" t="s">
        <v>328</v>
      </c>
      <c r="D1042" s="170" t="s">
        <v>256</v>
      </c>
      <c r="E1042" s="337">
        <v>1.780154500000003E-2</v>
      </c>
      <c r="F1042" s="338">
        <v>0.10461504611054033</v>
      </c>
      <c r="G1042" s="173">
        <v>0.99997789974605611</v>
      </c>
      <c r="H1042" s="339">
        <v>-0.30039497803718607</v>
      </c>
      <c r="I1042" s="340">
        <v>0.33599806803718613</v>
      </c>
    </row>
    <row r="1043" spans="1:9" x14ac:dyDescent="0.2">
      <c r="A1043" s="411"/>
      <c r="B1043" s="408"/>
      <c r="C1043" s="408"/>
      <c r="D1043" s="170" t="s">
        <v>257</v>
      </c>
      <c r="E1043" s="337">
        <v>-4.6630683333337419E-4</v>
      </c>
      <c r="F1043" s="338">
        <v>0.10461504611054033</v>
      </c>
      <c r="G1043" s="173">
        <v>0.9999999999997492</v>
      </c>
      <c r="H1043" s="339">
        <v>-0.31866282987051947</v>
      </c>
      <c r="I1043" s="340">
        <v>0.31773021620385272</v>
      </c>
    </row>
    <row r="1044" spans="1:9" x14ac:dyDescent="0.2">
      <c r="A1044" s="411"/>
      <c r="B1044" s="408"/>
      <c r="C1044" s="408"/>
      <c r="D1044" s="170" t="s">
        <v>306</v>
      </c>
      <c r="E1044" s="337">
        <v>0.15417697999999999</v>
      </c>
      <c r="F1044" s="338">
        <v>0.10461504611054033</v>
      </c>
      <c r="G1044" s="173">
        <v>0.68284065379465031</v>
      </c>
      <c r="H1044" s="339">
        <v>-0.16401954303718611</v>
      </c>
      <c r="I1044" s="340">
        <v>0.47237350303718612</v>
      </c>
    </row>
    <row r="1045" spans="1:9" x14ac:dyDescent="0.2">
      <c r="A1045" s="411"/>
      <c r="B1045" s="408"/>
      <c r="C1045" s="408"/>
      <c r="D1045" s="170" t="s">
        <v>327</v>
      </c>
      <c r="E1045" s="337">
        <v>-9.6814773500000006E-2</v>
      </c>
      <c r="F1045" s="338">
        <v>0.10461504611054033</v>
      </c>
      <c r="G1045" s="173">
        <v>0.9367688885064468</v>
      </c>
      <c r="H1045" s="339">
        <v>-0.4150112965371861</v>
      </c>
      <c r="I1045" s="340">
        <v>0.22138174953718609</v>
      </c>
    </row>
    <row r="1046" spans="1:9" x14ac:dyDescent="0.2">
      <c r="A1046" s="411"/>
      <c r="B1046" s="408"/>
      <c r="C1046" s="420"/>
      <c r="D1046" s="176" t="s">
        <v>329</v>
      </c>
      <c r="E1046" s="333">
        <v>8.6428416166666661E-2</v>
      </c>
      <c r="F1046" s="334">
        <v>0.10461504611054033</v>
      </c>
      <c r="G1046" s="179">
        <v>0.96026864805948442</v>
      </c>
      <c r="H1046" s="335">
        <v>-0.23176810687051944</v>
      </c>
      <c r="I1046" s="336">
        <v>0.40462493920385278</v>
      </c>
    </row>
    <row r="1047" spans="1:9" x14ac:dyDescent="0.2">
      <c r="A1047" s="411"/>
      <c r="B1047" s="408"/>
      <c r="C1047" s="421" t="s">
        <v>329</v>
      </c>
      <c r="D1047" s="170" t="s">
        <v>256</v>
      </c>
      <c r="E1047" s="337">
        <v>-6.8626871166666631E-2</v>
      </c>
      <c r="F1047" s="338">
        <v>0.10461504611054033</v>
      </c>
      <c r="G1047" s="173">
        <v>0.98538827641773019</v>
      </c>
      <c r="H1047" s="339">
        <v>-0.38682339420385276</v>
      </c>
      <c r="I1047" s="340">
        <v>0.24956965187051947</v>
      </c>
    </row>
    <row r="1048" spans="1:9" x14ac:dyDescent="0.2">
      <c r="A1048" s="411"/>
      <c r="B1048" s="408"/>
      <c r="C1048" s="408"/>
      <c r="D1048" s="170" t="s">
        <v>257</v>
      </c>
      <c r="E1048" s="337">
        <v>-8.6894723000000035E-2</v>
      </c>
      <c r="F1048" s="338">
        <v>0.10461504611054033</v>
      </c>
      <c r="G1048" s="173">
        <v>0.95936467379765733</v>
      </c>
      <c r="H1048" s="339">
        <v>-0.40509124603718616</v>
      </c>
      <c r="I1048" s="340">
        <v>0.23130180003718606</v>
      </c>
    </row>
    <row r="1049" spans="1:9" x14ac:dyDescent="0.2">
      <c r="A1049" s="411"/>
      <c r="B1049" s="408"/>
      <c r="C1049" s="408"/>
      <c r="D1049" s="170" t="s">
        <v>306</v>
      </c>
      <c r="E1049" s="337">
        <v>6.7748563833333331E-2</v>
      </c>
      <c r="F1049" s="338">
        <v>0.10461504611054033</v>
      </c>
      <c r="G1049" s="173">
        <v>0.98620705647574902</v>
      </c>
      <c r="H1049" s="339">
        <v>-0.25044795920385277</v>
      </c>
      <c r="I1049" s="340">
        <v>0.38594508687051943</v>
      </c>
    </row>
    <row r="1050" spans="1:9" x14ac:dyDescent="0.2">
      <c r="A1050" s="411"/>
      <c r="B1050" s="408"/>
      <c r="C1050" s="408"/>
      <c r="D1050" s="170" t="s">
        <v>327</v>
      </c>
      <c r="E1050" s="337">
        <v>-0.18324318966666667</v>
      </c>
      <c r="F1050" s="338">
        <v>0.10461504611054033</v>
      </c>
      <c r="G1050" s="173">
        <v>0.51039509778527048</v>
      </c>
      <c r="H1050" s="339">
        <v>-0.50143971270385279</v>
      </c>
      <c r="I1050" s="340">
        <v>0.13495333337051943</v>
      </c>
    </row>
    <row r="1051" spans="1:9" x14ac:dyDescent="0.2">
      <c r="A1051" s="411"/>
      <c r="B1051" s="420"/>
      <c r="C1051" s="420"/>
      <c r="D1051" s="176" t="s">
        <v>328</v>
      </c>
      <c r="E1051" s="333">
        <v>-8.6428416166666661E-2</v>
      </c>
      <c r="F1051" s="334">
        <v>0.10461504611054033</v>
      </c>
      <c r="G1051" s="179">
        <v>0.96026864805948442</v>
      </c>
      <c r="H1051" s="335">
        <v>-0.40462493920385278</v>
      </c>
      <c r="I1051" s="336">
        <v>0.23176810687051944</v>
      </c>
    </row>
    <row r="1052" spans="1:9" x14ac:dyDescent="0.2">
      <c r="A1052" s="411"/>
      <c r="B1052" s="420" t="s">
        <v>307</v>
      </c>
      <c r="C1052" s="421" t="s">
        <v>256</v>
      </c>
      <c r="D1052" s="170" t="s">
        <v>257</v>
      </c>
      <c r="E1052" s="337">
        <v>-1.8267851833333404E-2</v>
      </c>
      <c r="F1052" s="338">
        <v>0.10461504611054033</v>
      </c>
      <c r="G1052" s="173">
        <v>0.86255157787703096</v>
      </c>
      <c r="H1052" s="339">
        <v>-0.23192027901955156</v>
      </c>
      <c r="I1052" s="340">
        <v>0.19538457535288475</v>
      </c>
    </row>
    <row r="1053" spans="1:9" x14ac:dyDescent="0.2">
      <c r="A1053" s="411"/>
      <c r="B1053" s="408"/>
      <c r="C1053" s="408"/>
      <c r="D1053" s="170" t="s">
        <v>306</v>
      </c>
      <c r="E1053" s="337">
        <v>0.13637543499999996</v>
      </c>
      <c r="F1053" s="338">
        <v>0.10461504611054033</v>
      </c>
      <c r="G1053" s="173">
        <v>0.20228795212317213</v>
      </c>
      <c r="H1053" s="339">
        <v>-7.7276992186218196E-2</v>
      </c>
      <c r="I1053" s="340">
        <v>0.35002786218621812</v>
      </c>
    </row>
    <row r="1054" spans="1:9" x14ac:dyDescent="0.2">
      <c r="A1054" s="411"/>
      <c r="B1054" s="408"/>
      <c r="C1054" s="408"/>
      <c r="D1054" s="170" t="s">
        <v>327</v>
      </c>
      <c r="E1054" s="337">
        <v>-0.11461631850000004</v>
      </c>
      <c r="F1054" s="338">
        <v>0.10461504611054033</v>
      </c>
      <c r="G1054" s="173">
        <v>0.28197140380241348</v>
      </c>
      <c r="H1054" s="339">
        <v>-0.32826874568621822</v>
      </c>
      <c r="I1054" s="340">
        <v>9.9036108686218122E-2</v>
      </c>
    </row>
    <row r="1055" spans="1:9" x14ac:dyDescent="0.2">
      <c r="A1055" s="411"/>
      <c r="B1055" s="408"/>
      <c r="C1055" s="408"/>
      <c r="D1055" s="170" t="s">
        <v>328</v>
      </c>
      <c r="E1055" s="337">
        <v>-1.780154500000003E-2</v>
      </c>
      <c r="F1055" s="338">
        <v>0.10461504611054033</v>
      </c>
      <c r="G1055" s="173">
        <v>0.86602480945734372</v>
      </c>
      <c r="H1055" s="339">
        <v>-0.23145397218621819</v>
      </c>
      <c r="I1055" s="340">
        <v>0.19585088218621813</v>
      </c>
    </row>
    <row r="1056" spans="1:9" x14ac:dyDescent="0.2">
      <c r="A1056" s="411"/>
      <c r="B1056" s="408"/>
      <c r="C1056" s="420"/>
      <c r="D1056" s="176" t="s">
        <v>329</v>
      </c>
      <c r="E1056" s="333">
        <v>6.8626871166666631E-2</v>
      </c>
      <c r="F1056" s="334">
        <v>0.10461504611054033</v>
      </c>
      <c r="G1056" s="179">
        <v>0.5168278477506929</v>
      </c>
      <c r="H1056" s="335">
        <v>-0.14502555601955153</v>
      </c>
      <c r="I1056" s="336">
        <v>0.28227929835288479</v>
      </c>
    </row>
    <row r="1057" spans="1:9" x14ac:dyDescent="0.2">
      <c r="A1057" s="411"/>
      <c r="B1057" s="408"/>
      <c r="C1057" s="421" t="s">
        <v>257</v>
      </c>
      <c r="D1057" s="170" t="s">
        <v>256</v>
      </c>
      <c r="E1057" s="337">
        <v>1.8267851833333404E-2</v>
      </c>
      <c r="F1057" s="338">
        <v>0.10461504611054033</v>
      </c>
      <c r="G1057" s="173">
        <v>0.86255157787703096</v>
      </c>
      <c r="H1057" s="339">
        <v>-0.19538457535288475</v>
      </c>
      <c r="I1057" s="340">
        <v>0.23192027901955156</v>
      </c>
    </row>
    <row r="1058" spans="1:9" x14ac:dyDescent="0.2">
      <c r="A1058" s="411"/>
      <c r="B1058" s="408"/>
      <c r="C1058" s="408"/>
      <c r="D1058" s="170" t="s">
        <v>306</v>
      </c>
      <c r="E1058" s="337">
        <v>0.15464328683333337</v>
      </c>
      <c r="F1058" s="338">
        <v>0.10461504611054033</v>
      </c>
      <c r="G1058" s="173">
        <v>0.1497742067070251</v>
      </c>
      <c r="H1058" s="339">
        <v>-5.9009140352884799E-2</v>
      </c>
      <c r="I1058" s="340">
        <v>0.36829571401955152</v>
      </c>
    </row>
    <row r="1059" spans="1:9" x14ac:dyDescent="0.2">
      <c r="A1059" s="411"/>
      <c r="B1059" s="408"/>
      <c r="C1059" s="408"/>
      <c r="D1059" s="170" t="s">
        <v>327</v>
      </c>
      <c r="E1059" s="337">
        <v>-9.6348466666666632E-2</v>
      </c>
      <c r="F1059" s="338">
        <v>0.10461504611054033</v>
      </c>
      <c r="G1059" s="173">
        <v>0.36440760813743667</v>
      </c>
      <c r="H1059" s="339">
        <v>-0.31000089385288482</v>
      </c>
      <c r="I1059" s="340">
        <v>0.11730396051955153</v>
      </c>
    </row>
    <row r="1060" spans="1:9" x14ac:dyDescent="0.2">
      <c r="A1060" s="411"/>
      <c r="B1060" s="408"/>
      <c r="C1060" s="408"/>
      <c r="D1060" s="170" t="s">
        <v>328</v>
      </c>
      <c r="E1060" s="337">
        <v>4.6630683333337419E-4</v>
      </c>
      <c r="F1060" s="338">
        <v>0.10461504611054033</v>
      </c>
      <c r="G1060" s="173">
        <v>0.99647306258699175</v>
      </c>
      <c r="H1060" s="339">
        <v>-0.21318612035288478</v>
      </c>
      <c r="I1060" s="340">
        <v>0.21411873401955153</v>
      </c>
    </row>
    <row r="1061" spans="1:9" x14ac:dyDescent="0.2">
      <c r="A1061" s="411"/>
      <c r="B1061" s="408"/>
      <c r="C1061" s="420"/>
      <c r="D1061" s="176" t="s">
        <v>329</v>
      </c>
      <c r="E1061" s="333">
        <v>8.6894723000000035E-2</v>
      </c>
      <c r="F1061" s="334">
        <v>0.10461504611054033</v>
      </c>
      <c r="G1061" s="179">
        <v>0.41275352591585168</v>
      </c>
      <c r="H1061" s="335">
        <v>-0.12675770418621812</v>
      </c>
      <c r="I1061" s="336">
        <v>0.30054715018621819</v>
      </c>
    </row>
    <row r="1062" spans="1:9" x14ac:dyDescent="0.2">
      <c r="A1062" s="411"/>
      <c r="B1062" s="408"/>
      <c r="C1062" s="421" t="s">
        <v>306</v>
      </c>
      <c r="D1062" s="170" t="s">
        <v>256</v>
      </c>
      <c r="E1062" s="337">
        <v>-0.13637543499999996</v>
      </c>
      <c r="F1062" s="338">
        <v>0.10461504611054033</v>
      </c>
      <c r="G1062" s="173">
        <v>0.20228795212317213</v>
      </c>
      <c r="H1062" s="339">
        <v>-0.35002786218621812</v>
      </c>
      <c r="I1062" s="340">
        <v>7.7276992186218196E-2</v>
      </c>
    </row>
    <row r="1063" spans="1:9" x14ac:dyDescent="0.2">
      <c r="A1063" s="411"/>
      <c r="B1063" s="408"/>
      <c r="C1063" s="408"/>
      <c r="D1063" s="170" t="s">
        <v>257</v>
      </c>
      <c r="E1063" s="337">
        <v>-0.15464328683333337</v>
      </c>
      <c r="F1063" s="338">
        <v>0.10461504611054033</v>
      </c>
      <c r="G1063" s="173">
        <v>0.1497742067070251</v>
      </c>
      <c r="H1063" s="339">
        <v>-0.36829571401955152</v>
      </c>
      <c r="I1063" s="340">
        <v>5.9009140352884799E-2</v>
      </c>
    </row>
    <row r="1064" spans="1:9" ht="13.5" x14ac:dyDescent="0.2">
      <c r="A1064" s="411"/>
      <c r="B1064" s="408"/>
      <c r="C1064" s="408"/>
      <c r="D1064" s="170" t="s">
        <v>327</v>
      </c>
      <c r="E1064" s="182" t="s">
        <v>605</v>
      </c>
      <c r="F1064" s="338">
        <v>0.10461504611054033</v>
      </c>
      <c r="G1064" s="173">
        <v>2.2848406331604013E-2</v>
      </c>
      <c r="H1064" s="339">
        <v>-0.46464418068621816</v>
      </c>
      <c r="I1064" s="340">
        <v>-3.7339326313781833E-2</v>
      </c>
    </row>
    <row r="1065" spans="1:9" x14ac:dyDescent="0.2">
      <c r="A1065" s="411"/>
      <c r="B1065" s="408"/>
      <c r="C1065" s="408"/>
      <c r="D1065" s="170" t="s">
        <v>328</v>
      </c>
      <c r="E1065" s="337">
        <v>-0.15417697999999999</v>
      </c>
      <c r="F1065" s="338">
        <v>0.10461504611054033</v>
      </c>
      <c r="G1065" s="173">
        <v>0.15096408699334612</v>
      </c>
      <c r="H1065" s="339">
        <v>-0.36782940718621815</v>
      </c>
      <c r="I1065" s="340">
        <v>5.9475447186218174E-2</v>
      </c>
    </row>
    <row r="1066" spans="1:9" x14ac:dyDescent="0.2">
      <c r="A1066" s="411"/>
      <c r="B1066" s="408"/>
      <c r="C1066" s="420"/>
      <c r="D1066" s="176" t="s">
        <v>329</v>
      </c>
      <c r="E1066" s="333">
        <v>-6.7748563833333331E-2</v>
      </c>
      <c r="F1066" s="334">
        <v>0.10461504611054033</v>
      </c>
      <c r="G1066" s="179">
        <v>0.52216997613382943</v>
      </c>
      <c r="H1066" s="335">
        <v>-0.28140099101955152</v>
      </c>
      <c r="I1066" s="336">
        <v>0.14590386335288483</v>
      </c>
    </row>
    <row r="1067" spans="1:9" x14ac:dyDescent="0.2">
      <c r="A1067" s="411"/>
      <c r="B1067" s="408"/>
      <c r="C1067" s="421" t="s">
        <v>327</v>
      </c>
      <c r="D1067" s="170" t="s">
        <v>256</v>
      </c>
      <c r="E1067" s="337">
        <v>0.11461631850000004</v>
      </c>
      <c r="F1067" s="338">
        <v>0.10461504611054033</v>
      </c>
      <c r="G1067" s="173">
        <v>0.28197140380241348</v>
      </c>
      <c r="H1067" s="339">
        <v>-9.9036108686218122E-2</v>
      </c>
      <c r="I1067" s="340">
        <v>0.32826874568621822</v>
      </c>
    </row>
    <row r="1068" spans="1:9" x14ac:dyDescent="0.2">
      <c r="A1068" s="411"/>
      <c r="B1068" s="408"/>
      <c r="C1068" s="408"/>
      <c r="D1068" s="170" t="s">
        <v>257</v>
      </c>
      <c r="E1068" s="337">
        <v>9.6348466666666632E-2</v>
      </c>
      <c r="F1068" s="338">
        <v>0.10461504611054033</v>
      </c>
      <c r="G1068" s="173">
        <v>0.36440760813743667</v>
      </c>
      <c r="H1068" s="339">
        <v>-0.11730396051955153</v>
      </c>
      <c r="I1068" s="340">
        <v>0.31000089385288482</v>
      </c>
    </row>
    <row r="1069" spans="1:9" ht="13.5" x14ac:dyDescent="0.2">
      <c r="A1069" s="411"/>
      <c r="B1069" s="408"/>
      <c r="C1069" s="408"/>
      <c r="D1069" s="170" t="s">
        <v>306</v>
      </c>
      <c r="E1069" s="182" t="s">
        <v>606</v>
      </c>
      <c r="F1069" s="338">
        <v>0.10461504611054033</v>
      </c>
      <c r="G1069" s="173">
        <v>2.2848406331604013E-2</v>
      </c>
      <c r="H1069" s="339">
        <v>3.7339326313781833E-2</v>
      </c>
      <c r="I1069" s="340">
        <v>0.46464418068621816</v>
      </c>
    </row>
    <row r="1070" spans="1:9" x14ac:dyDescent="0.2">
      <c r="A1070" s="411"/>
      <c r="B1070" s="408"/>
      <c r="C1070" s="408"/>
      <c r="D1070" s="170" t="s">
        <v>328</v>
      </c>
      <c r="E1070" s="337">
        <v>9.6814773500000006E-2</v>
      </c>
      <c r="F1070" s="338">
        <v>0.10461504611054033</v>
      </c>
      <c r="G1070" s="173">
        <v>0.36212296594153637</v>
      </c>
      <c r="H1070" s="339">
        <v>-0.11683765368621815</v>
      </c>
      <c r="I1070" s="340">
        <v>0.31046720068621819</v>
      </c>
    </row>
    <row r="1071" spans="1:9" x14ac:dyDescent="0.2">
      <c r="A1071" s="411"/>
      <c r="B1071" s="408"/>
      <c r="C1071" s="420"/>
      <c r="D1071" s="176" t="s">
        <v>329</v>
      </c>
      <c r="E1071" s="333">
        <v>0.18324318966666667</v>
      </c>
      <c r="F1071" s="334">
        <v>0.10461504611054033</v>
      </c>
      <c r="G1071" s="179">
        <v>9.0062354602039263E-2</v>
      </c>
      <c r="H1071" s="335">
        <v>-3.0409237519551498E-2</v>
      </c>
      <c r="I1071" s="336">
        <v>0.39689561685288482</v>
      </c>
    </row>
    <row r="1072" spans="1:9" x14ac:dyDescent="0.2">
      <c r="A1072" s="411"/>
      <c r="B1072" s="408"/>
      <c r="C1072" s="421" t="s">
        <v>328</v>
      </c>
      <c r="D1072" s="170" t="s">
        <v>256</v>
      </c>
      <c r="E1072" s="337">
        <v>1.780154500000003E-2</v>
      </c>
      <c r="F1072" s="338">
        <v>0.10461504611054033</v>
      </c>
      <c r="G1072" s="173">
        <v>0.86602480945734372</v>
      </c>
      <c r="H1072" s="339">
        <v>-0.19585088218621813</v>
      </c>
      <c r="I1072" s="340">
        <v>0.23145397218621819</v>
      </c>
    </row>
    <row r="1073" spans="1:9" x14ac:dyDescent="0.2">
      <c r="A1073" s="411"/>
      <c r="B1073" s="408"/>
      <c r="C1073" s="408"/>
      <c r="D1073" s="170" t="s">
        <v>257</v>
      </c>
      <c r="E1073" s="337">
        <v>-4.6630683333337419E-4</v>
      </c>
      <c r="F1073" s="338">
        <v>0.10461504611054033</v>
      </c>
      <c r="G1073" s="173">
        <v>0.99647306258699175</v>
      </c>
      <c r="H1073" s="339">
        <v>-0.21411873401955153</v>
      </c>
      <c r="I1073" s="340">
        <v>0.21318612035288478</v>
      </c>
    </row>
    <row r="1074" spans="1:9" x14ac:dyDescent="0.2">
      <c r="A1074" s="411"/>
      <c r="B1074" s="408"/>
      <c r="C1074" s="408"/>
      <c r="D1074" s="170" t="s">
        <v>306</v>
      </c>
      <c r="E1074" s="337">
        <v>0.15417697999999999</v>
      </c>
      <c r="F1074" s="338">
        <v>0.10461504611054033</v>
      </c>
      <c r="G1074" s="173">
        <v>0.15096408699334612</v>
      </c>
      <c r="H1074" s="339">
        <v>-5.9475447186218174E-2</v>
      </c>
      <c r="I1074" s="340">
        <v>0.36782940718621815</v>
      </c>
    </row>
    <row r="1075" spans="1:9" x14ac:dyDescent="0.2">
      <c r="A1075" s="411"/>
      <c r="B1075" s="408"/>
      <c r="C1075" s="408"/>
      <c r="D1075" s="170" t="s">
        <v>327</v>
      </c>
      <c r="E1075" s="337">
        <v>-9.6814773500000006E-2</v>
      </c>
      <c r="F1075" s="338">
        <v>0.10461504611054033</v>
      </c>
      <c r="G1075" s="173">
        <v>0.36212296594153637</v>
      </c>
      <c r="H1075" s="339">
        <v>-0.31046720068621819</v>
      </c>
      <c r="I1075" s="340">
        <v>0.11683765368621815</v>
      </c>
    </row>
    <row r="1076" spans="1:9" x14ac:dyDescent="0.2">
      <c r="A1076" s="411"/>
      <c r="B1076" s="408"/>
      <c r="C1076" s="420"/>
      <c r="D1076" s="176" t="s">
        <v>329</v>
      </c>
      <c r="E1076" s="333">
        <v>8.6428416166666661E-2</v>
      </c>
      <c r="F1076" s="334">
        <v>0.10461504611054033</v>
      </c>
      <c r="G1076" s="179">
        <v>0.41523754818560454</v>
      </c>
      <c r="H1076" s="335">
        <v>-0.1272240110195515</v>
      </c>
      <c r="I1076" s="336">
        <v>0.30008084335288482</v>
      </c>
    </row>
    <row r="1077" spans="1:9" x14ac:dyDescent="0.2">
      <c r="A1077" s="411"/>
      <c r="B1077" s="408"/>
      <c r="C1077" s="421" t="s">
        <v>329</v>
      </c>
      <c r="D1077" s="170" t="s">
        <v>256</v>
      </c>
      <c r="E1077" s="337">
        <v>-6.8626871166666631E-2</v>
      </c>
      <c r="F1077" s="338">
        <v>0.10461504611054033</v>
      </c>
      <c r="G1077" s="173">
        <v>0.5168278477506929</v>
      </c>
      <c r="H1077" s="339">
        <v>-0.28227929835288479</v>
      </c>
      <c r="I1077" s="340">
        <v>0.14502555601955153</v>
      </c>
    </row>
    <row r="1078" spans="1:9" x14ac:dyDescent="0.2">
      <c r="A1078" s="411"/>
      <c r="B1078" s="408"/>
      <c r="C1078" s="408"/>
      <c r="D1078" s="170" t="s">
        <v>257</v>
      </c>
      <c r="E1078" s="337">
        <v>-8.6894723000000035E-2</v>
      </c>
      <c r="F1078" s="338">
        <v>0.10461504611054033</v>
      </c>
      <c r="G1078" s="173">
        <v>0.41275352591585168</v>
      </c>
      <c r="H1078" s="339">
        <v>-0.30054715018621819</v>
      </c>
      <c r="I1078" s="340">
        <v>0.12675770418621812</v>
      </c>
    </row>
    <row r="1079" spans="1:9" x14ac:dyDescent="0.2">
      <c r="A1079" s="411"/>
      <c r="B1079" s="408"/>
      <c r="C1079" s="408"/>
      <c r="D1079" s="170" t="s">
        <v>306</v>
      </c>
      <c r="E1079" s="337">
        <v>6.7748563833333331E-2</v>
      </c>
      <c r="F1079" s="338">
        <v>0.10461504611054033</v>
      </c>
      <c r="G1079" s="173">
        <v>0.52216997613382943</v>
      </c>
      <c r="H1079" s="339">
        <v>-0.14590386335288483</v>
      </c>
      <c r="I1079" s="340">
        <v>0.28140099101955152</v>
      </c>
    </row>
    <row r="1080" spans="1:9" x14ac:dyDescent="0.2">
      <c r="A1080" s="411"/>
      <c r="B1080" s="408"/>
      <c r="C1080" s="408"/>
      <c r="D1080" s="170" t="s">
        <v>327</v>
      </c>
      <c r="E1080" s="337">
        <v>-0.18324318966666667</v>
      </c>
      <c r="F1080" s="338">
        <v>0.10461504611054033</v>
      </c>
      <c r="G1080" s="173">
        <v>9.0062354602039263E-2</v>
      </c>
      <c r="H1080" s="339">
        <v>-0.39689561685288482</v>
      </c>
      <c r="I1080" s="340">
        <v>3.0409237519551498E-2</v>
      </c>
    </row>
    <row r="1081" spans="1:9" x14ac:dyDescent="0.2">
      <c r="A1081" s="405"/>
      <c r="B1081" s="420"/>
      <c r="C1081" s="420"/>
      <c r="D1081" s="176" t="s">
        <v>328</v>
      </c>
      <c r="E1081" s="333">
        <v>-8.6428416166666661E-2</v>
      </c>
      <c r="F1081" s="334">
        <v>0.10461504611054033</v>
      </c>
      <c r="G1081" s="179">
        <v>0.41523754818560454</v>
      </c>
      <c r="H1081" s="335">
        <v>-0.30008084335288482</v>
      </c>
      <c r="I1081" s="336">
        <v>0.1272240110195515</v>
      </c>
    </row>
    <row r="1082" spans="1:9" x14ac:dyDescent="0.2">
      <c r="A1082" s="405" t="s">
        <v>529</v>
      </c>
      <c r="B1082" s="420" t="s">
        <v>305</v>
      </c>
      <c r="C1082" s="421" t="s">
        <v>256</v>
      </c>
      <c r="D1082" s="170" t="s">
        <v>257</v>
      </c>
      <c r="E1082" s="337">
        <v>6.5788777499999992E-2</v>
      </c>
      <c r="F1082" s="338">
        <v>4.8244768703299044E-2</v>
      </c>
      <c r="G1082" s="173">
        <v>0.74756732790140812</v>
      </c>
      <c r="H1082" s="339">
        <v>-8.0952233729897183E-2</v>
      </c>
      <c r="I1082" s="340">
        <v>0.21252978872989717</v>
      </c>
    </row>
    <row r="1083" spans="1:9" x14ac:dyDescent="0.2">
      <c r="A1083" s="411"/>
      <c r="B1083" s="408"/>
      <c r="C1083" s="408"/>
      <c r="D1083" s="170" t="s">
        <v>306</v>
      </c>
      <c r="E1083" s="337">
        <v>8.7472766833333326E-2</v>
      </c>
      <c r="F1083" s="338">
        <v>4.8244768703299044E-2</v>
      </c>
      <c r="G1083" s="173">
        <v>0.47292531341515931</v>
      </c>
      <c r="H1083" s="339">
        <v>-5.9268244396563849E-2</v>
      </c>
      <c r="I1083" s="340">
        <v>0.23421377806323052</v>
      </c>
    </row>
    <row r="1084" spans="1:9" x14ac:dyDescent="0.2">
      <c r="A1084" s="411"/>
      <c r="B1084" s="408"/>
      <c r="C1084" s="408"/>
      <c r="D1084" s="170" t="s">
        <v>327</v>
      </c>
      <c r="E1084" s="337">
        <v>7.5200585666666681E-2</v>
      </c>
      <c r="F1084" s="338">
        <v>4.8244768703299044E-2</v>
      </c>
      <c r="G1084" s="173">
        <v>0.63060747184191857</v>
      </c>
      <c r="H1084" s="339">
        <v>-7.1540425563230509E-2</v>
      </c>
      <c r="I1084" s="340">
        <v>0.22194159689656384</v>
      </c>
    </row>
    <row r="1085" spans="1:9" x14ac:dyDescent="0.2">
      <c r="A1085" s="411"/>
      <c r="B1085" s="408"/>
      <c r="C1085" s="408"/>
      <c r="D1085" s="170" t="s">
        <v>328</v>
      </c>
      <c r="E1085" s="337">
        <v>-3.5229885000000002E-2</v>
      </c>
      <c r="F1085" s="338">
        <v>4.8244768703299044E-2</v>
      </c>
      <c r="G1085" s="173">
        <v>0.97654803063349249</v>
      </c>
      <c r="H1085" s="339">
        <v>-0.18197089622989718</v>
      </c>
      <c r="I1085" s="340">
        <v>0.11151112622989717</v>
      </c>
    </row>
    <row r="1086" spans="1:9" x14ac:dyDescent="0.2">
      <c r="A1086" s="411"/>
      <c r="B1086" s="408"/>
      <c r="C1086" s="420"/>
      <c r="D1086" s="176" t="s">
        <v>329</v>
      </c>
      <c r="E1086" s="333">
        <v>7.1240316166666651E-2</v>
      </c>
      <c r="F1086" s="334">
        <v>4.8244768703299044E-2</v>
      </c>
      <c r="G1086" s="179">
        <v>0.68109059283278239</v>
      </c>
      <c r="H1086" s="335">
        <v>-7.5500695063230525E-2</v>
      </c>
      <c r="I1086" s="336">
        <v>0.21798132739656384</v>
      </c>
    </row>
    <row r="1087" spans="1:9" x14ac:dyDescent="0.2">
      <c r="A1087" s="411"/>
      <c r="B1087" s="408"/>
      <c r="C1087" s="421" t="s">
        <v>257</v>
      </c>
      <c r="D1087" s="170" t="s">
        <v>256</v>
      </c>
      <c r="E1087" s="337">
        <v>-6.5788777499999992E-2</v>
      </c>
      <c r="F1087" s="338">
        <v>4.8244768703299044E-2</v>
      </c>
      <c r="G1087" s="173">
        <v>0.74756732790140812</v>
      </c>
      <c r="H1087" s="339">
        <v>-0.21252978872989717</v>
      </c>
      <c r="I1087" s="340">
        <v>8.0952233729897183E-2</v>
      </c>
    </row>
    <row r="1088" spans="1:9" x14ac:dyDescent="0.2">
      <c r="A1088" s="411"/>
      <c r="B1088" s="408"/>
      <c r="C1088" s="408"/>
      <c r="D1088" s="170" t="s">
        <v>306</v>
      </c>
      <c r="E1088" s="337">
        <v>2.1683989333333334E-2</v>
      </c>
      <c r="F1088" s="338">
        <v>4.8244768703299044E-2</v>
      </c>
      <c r="G1088" s="173">
        <v>0.9974561427005384</v>
      </c>
      <c r="H1088" s="339">
        <v>-0.12505702189656384</v>
      </c>
      <c r="I1088" s="340">
        <v>0.16842500056323051</v>
      </c>
    </row>
    <row r="1089" spans="1:9" x14ac:dyDescent="0.2">
      <c r="A1089" s="411"/>
      <c r="B1089" s="408"/>
      <c r="C1089" s="408"/>
      <c r="D1089" s="170" t="s">
        <v>327</v>
      </c>
      <c r="E1089" s="337">
        <v>9.4118081666666811E-3</v>
      </c>
      <c r="F1089" s="338">
        <v>4.8244768703299044E-2</v>
      </c>
      <c r="G1089" s="173">
        <v>0.99995648470568343</v>
      </c>
      <c r="H1089" s="339">
        <v>-0.13732920306323049</v>
      </c>
      <c r="I1089" s="340">
        <v>0.15615281939656386</v>
      </c>
    </row>
    <row r="1090" spans="1:9" x14ac:dyDescent="0.2">
      <c r="A1090" s="411"/>
      <c r="B1090" s="408"/>
      <c r="C1090" s="408"/>
      <c r="D1090" s="170" t="s">
        <v>328</v>
      </c>
      <c r="E1090" s="337">
        <v>-0.10101866249999999</v>
      </c>
      <c r="F1090" s="338">
        <v>4.8244768703299044E-2</v>
      </c>
      <c r="G1090" s="173">
        <v>0.31734320977594488</v>
      </c>
      <c r="H1090" s="339">
        <v>-0.24775967372989718</v>
      </c>
      <c r="I1090" s="340">
        <v>4.572234872989718E-2</v>
      </c>
    </row>
    <row r="1091" spans="1:9" x14ac:dyDescent="0.2">
      <c r="A1091" s="411"/>
      <c r="B1091" s="408"/>
      <c r="C1091" s="420"/>
      <c r="D1091" s="176" t="s">
        <v>329</v>
      </c>
      <c r="E1091" s="333">
        <v>5.4515386666666651E-3</v>
      </c>
      <c r="F1091" s="334">
        <v>4.8244768703299044E-2</v>
      </c>
      <c r="G1091" s="179">
        <v>0.99999711617715392</v>
      </c>
      <c r="H1091" s="335">
        <v>-0.14128947256323052</v>
      </c>
      <c r="I1091" s="336">
        <v>0.15219254989656383</v>
      </c>
    </row>
    <row r="1092" spans="1:9" x14ac:dyDescent="0.2">
      <c r="A1092" s="411"/>
      <c r="B1092" s="408"/>
      <c r="C1092" s="421" t="s">
        <v>306</v>
      </c>
      <c r="D1092" s="170" t="s">
        <v>256</v>
      </c>
      <c r="E1092" s="337">
        <v>-8.7472766833333326E-2</v>
      </c>
      <c r="F1092" s="338">
        <v>4.8244768703299044E-2</v>
      </c>
      <c r="G1092" s="173">
        <v>0.47292531341515931</v>
      </c>
      <c r="H1092" s="339">
        <v>-0.23421377806323052</v>
      </c>
      <c r="I1092" s="340">
        <v>5.9268244396563849E-2</v>
      </c>
    </row>
    <row r="1093" spans="1:9" x14ac:dyDescent="0.2">
      <c r="A1093" s="411"/>
      <c r="B1093" s="408"/>
      <c r="C1093" s="408"/>
      <c r="D1093" s="170" t="s">
        <v>257</v>
      </c>
      <c r="E1093" s="337">
        <v>-2.1683989333333334E-2</v>
      </c>
      <c r="F1093" s="338">
        <v>4.8244768703299044E-2</v>
      </c>
      <c r="G1093" s="173">
        <v>0.9974561427005384</v>
      </c>
      <c r="H1093" s="339">
        <v>-0.16842500056323051</v>
      </c>
      <c r="I1093" s="340">
        <v>0.12505702189656384</v>
      </c>
    </row>
    <row r="1094" spans="1:9" x14ac:dyDescent="0.2">
      <c r="A1094" s="411"/>
      <c r="B1094" s="408"/>
      <c r="C1094" s="408"/>
      <c r="D1094" s="170" t="s">
        <v>327</v>
      </c>
      <c r="E1094" s="337">
        <v>-1.2272181166666653E-2</v>
      </c>
      <c r="F1094" s="338">
        <v>4.8244768703299044E-2</v>
      </c>
      <c r="G1094" s="173">
        <v>0.99983877535436261</v>
      </c>
      <c r="H1094" s="339">
        <v>-0.15901319239656383</v>
      </c>
      <c r="I1094" s="340">
        <v>0.13446883006323052</v>
      </c>
    </row>
    <row r="1095" spans="1:9" x14ac:dyDescent="0.2">
      <c r="A1095" s="411"/>
      <c r="B1095" s="408"/>
      <c r="C1095" s="408"/>
      <c r="D1095" s="170" t="s">
        <v>328</v>
      </c>
      <c r="E1095" s="337">
        <v>-0.12270265183333333</v>
      </c>
      <c r="F1095" s="338">
        <v>4.8244768703299044E-2</v>
      </c>
      <c r="G1095" s="173">
        <v>0.1436191877534867</v>
      </c>
      <c r="H1095" s="339">
        <v>-0.26944366306323053</v>
      </c>
      <c r="I1095" s="340">
        <v>2.403835939656385E-2</v>
      </c>
    </row>
    <row r="1096" spans="1:9" x14ac:dyDescent="0.2">
      <c r="A1096" s="411"/>
      <c r="B1096" s="408"/>
      <c r="C1096" s="420"/>
      <c r="D1096" s="176" t="s">
        <v>329</v>
      </c>
      <c r="E1096" s="333">
        <v>-1.6232450666666669E-2</v>
      </c>
      <c r="F1096" s="334">
        <v>4.8244768703299044E-2</v>
      </c>
      <c r="G1096" s="179">
        <v>0.99936724029379476</v>
      </c>
      <c r="H1096" s="335">
        <v>-0.16297346189656384</v>
      </c>
      <c r="I1096" s="336">
        <v>0.13050856056323051</v>
      </c>
    </row>
    <row r="1097" spans="1:9" x14ac:dyDescent="0.2">
      <c r="A1097" s="411"/>
      <c r="B1097" s="408"/>
      <c r="C1097" s="421" t="s">
        <v>327</v>
      </c>
      <c r="D1097" s="170" t="s">
        <v>256</v>
      </c>
      <c r="E1097" s="337">
        <v>-7.5200585666666681E-2</v>
      </c>
      <c r="F1097" s="338">
        <v>4.8244768703299044E-2</v>
      </c>
      <c r="G1097" s="173">
        <v>0.63060747184191857</v>
      </c>
      <c r="H1097" s="339">
        <v>-0.22194159689656384</v>
      </c>
      <c r="I1097" s="340">
        <v>7.1540425563230509E-2</v>
      </c>
    </row>
    <row r="1098" spans="1:9" x14ac:dyDescent="0.2">
      <c r="A1098" s="411"/>
      <c r="B1098" s="408"/>
      <c r="C1098" s="408"/>
      <c r="D1098" s="170" t="s">
        <v>257</v>
      </c>
      <c r="E1098" s="337">
        <v>-9.4118081666666811E-3</v>
      </c>
      <c r="F1098" s="338">
        <v>4.8244768703299044E-2</v>
      </c>
      <c r="G1098" s="173">
        <v>0.99995648470568343</v>
      </c>
      <c r="H1098" s="339">
        <v>-0.15615281939656386</v>
      </c>
      <c r="I1098" s="340">
        <v>0.13732920306323049</v>
      </c>
    </row>
    <row r="1099" spans="1:9" x14ac:dyDescent="0.2">
      <c r="A1099" s="411"/>
      <c r="B1099" s="408"/>
      <c r="C1099" s="408"/>
      <c r="D1099" s="170" t="s">
        <v>306</v>
      </c>
      <c r="E1099" s="337">
        <v>1.2272181166666653E-2</v>
      </c>
      <c r="F1099" s="338">
        <v>4.8244768703299044E-2</v>
      </c>
      <c r="G1099" s="173">
        <v>0.99983877535436261</v>
      </c>
      <c r="H1099" s="339">
        <v>-0.13446883006323052</v>
      </c>
      <c r="I1099" s="340">
        <v>0.15901319239656383</v>
      </c>
    </row>
    <row r="1100" spans="1:9" x14ac:dyDescent="0.2">
      <c r="A1100" s="411"/>
      <c r="B1100" s="408"/>
      <c r="C1100" s="408"/>
      <c r="D1100" s="170" t="s">
        <v>328</v>
      </c>
      <c r="E1100" s="337">
        <v>-0.11043047066666667</v>
      </c>
      <c r="F1100" s="338">
        <v>4.8244768703299044E-2</v>
      </c>
      <c r="G1100" s="173">
        <v>0.22982196982114456</v>
      </c>
      <c r="H1100" s="339">
        <v>-0.25717148189656386</v>
      </c>
      <c r="I1100" s="340">
        <v>3.6310540563230499E-2</v>
      </c>
    </row>
    <row r="1101" spans="1:9" x14ac:dyDescent="0.2">
      <c r="A1101" s="411"/>
      <c r="B1101" s="408"/>
      <c r="C1101" s="420"/>
      <c r="D1101" s="176" t="s">
        <v>329</v>
      </c>
      <c r="E1101" s="333">
        <v>-3.960269500000016E-3</v>
      </c>
      <c r="F1101" s="334">
        <v>4.8244768703299044E-2</v>
      </c>
      <c r="G1101" s="179">
        <v>0.99999941427732242</v>
      </c>
      <c r="H1101" s="335">
        <v>-0.15070128072989719</v>
      </c>
      <c r="I1101" s="336">
        <v>0.14278074172989716</v>
      </c>
    </row>
    <row r="1102" spans="1:9" x14ac:dyDescent="0.2">
      <c r="A1102" s="411"/>
      <c r="B1102" s="408"/>
      <c r="C1102" s="421" t="s">
        <v>328</v>
      </c>
      <c r="D1102" s="170" t="s">
        <v>256</v>
      </c>
      <c r="E1102" s="337">
        <v>3.5229885000000002E-2</v>
      </c>
      <c r="F1102" s="338">
        <v>4.8244768703299044E-2</v>
      </c>
      <c r="G1102" s="173">
        <v>0.97654803063349249</v>
      </c>
      <c r="H1102" s="339">
        <v>-0.11151112622989717</v>
      </c>
      <c r="I1102" s="340">
        <v>0.18197089622989718</v>
      </c>
    </row>
    <row r="1103" spans="1:9" x14ac:dyDescent="0.2">
      <c r="A1103" s="411"/>
      <c r="B1103" s="408"/>
      <c r="C1103" s="408"/>
      <c r="D1103" s="170" t="s">
        <v>257</v>
      </c>
      <c r="E1103" s="337">
        <v>0.10101866249999999</v>
      </c>
      <c r="F1103" s="338">
        <v>4.8244768703299044E-2</v>
      </c>
      <c r="G1103" s="173">
        <v>0.31734320977594488</v>
      </c>
      <c r="H1103" s="339">
        <v>-4.572234872989718E-2</v>
      </c>
      <c r="I1103" s="340">
        <v>0.24775967372989718</v>
      </c>
    </row>
    <row r="1104" spans="1:9" x14ac:dyDescent="0.2">
      <c r="A1104" s="411"/>
      <c r="B1104" s="408"/>
      <c r="C1104" s="408"/>
      <c r="D1104" s="170" t="s">
        <v>306</v>
      </c>
      <c r="E1104" s="337">
        <v>0.12270265183333333</v>
      </c>
      <c r="F1104" s="338">
        <v>4.8244768703299044E-2</v>
      </c>
      <c r="G1104" s="173">
        <v>0.1436191877534867</v>
      </c>
      <c r="H1104" s="339">
        <v>-2.403835939656385E-2</v>
      </c>
      <c r="I1104" s="340">
        <v>0.26944366306323053</v>
      </c>
    </row>
    <row r="1105" spans="1:9" x14ac:dyDescent="0.2">
      <c r="A1105" s="411"/>
      <c r="B1105" s="408"/>
      <c r="C1105" s="408"/>
      <c r="D1105" s="170" t="s">
        <v>327</v>
      </c>
      <c r="E1105" s="337">
        <v>0.11043047066666667</v>
      </c>
      <c r="F1105" s="338">
        <v>4.8244768703299044E-2</v>
      </c>
      <c r="G1105" s="173">
        <v>0.22982196982114456</v>
      </c>
      <c r="H1105" s="339">
        <v>-3.6310540563230499E-2</v>
      </c>
      <c r="I1105" s="340">
        <v>0.25717148189656386</v>
      </c>
    </row>
    <row r="1106" spans="1:9" x14ac:dyDescent="0.2">
      <c r="A1106" s="411"/>
      <c r="B1106" s="408"/>
      <c r="C1106" s="420"/>
      <c r="D1106" s="176" t="s">
        <v>329</v>
      </c>
      <c r="E1106" s="333">
        <v>0.10647020116666667</v>
      </c>
      <c r="F1106" s="334">
        <v>4.8244768703299044E-2</v>
      </c>
      <c r="G1106" s="179">
        <v>0.26436728397134657</v>
      </c>
      <c r="H1106" s="335">
        <v>-4.0270810063230515E-2</v>
      </c>
      <c r="I1106" s="336">
        <v>0.25321121239656386</v>
      </c>
    </row>
    <row r="1107" spans="1:9" x14ac:dyDescent="0.2">
      <c r="A1107" s="411"/>
      <c r="B1107" s="408"/>
      <c r="C1107" s="421" t="s">
        <v>329</v>
      </c>
      <c r="D1107" s="170" t="s">
        <v>256</v>
      </c>
      <c r="E1107" s="337">
        <v>-7.1240316166666651E-2</v>
      </c>
      <c r="F1107" s="338">
        <v>4.8244768703299044E-2</v>
      </c>
      <c r="G1107" s="173">
        <v>0.68109059283278239</v>
      </c>
      <c r="H1107" s="339">
        <v>-0.21798132739656384</v>
      </c>
      <c r="I1107" s="340">
        <v>7.5500695063230525E-2</v>
      </c>
    </row>
    <row r="1108" spans="1:9" x14ac:dyDescent="0.2">
      <c r="A1108" s="411"/>
      <c r="B1108" s="408"/>
      <c r="C1108" s="408"/>
      <c r="D1108" s="170" t="s">
        <v>257</v>
      </c>
      <c r="E1108" s="337">
        <v>-5.4515386666666651E-3</v>
      </c>
      <c r="F1108" s="338">
        <v>4.8244768703299044E-2</v>
      </c>
      <c r="G1108" s="173">
        <v>0.99999711617715392</v>
      </c>
      <c r="H1108" s="339">
        <v>-0.15219254989656383</v>
      </c>
      <c r="I1108" s="340">
        <v>0.14128947256323052</v>
      </c>
    </row>
    <row r="1109" spans="1:9" x14ac:dyDescent="0.2">
      <c r="A1109" s="411"/>
      <c r="B1109" s="408"/>
      <c r="C1109" s="408"/>
      <c r="D1109" s="170" t="s">
        <v>306</v>
      </c>
      <c r="E1109" s="337">
        <v>1.6232450666666669E-2</v>
      </c>
      <c r="F1109" s="338">
        <v>4.8244768703299044E-2</v>
      </c>
      <c r="G1109" s="173">
        <v>0.99936724029379476</v>
      </c>
      <c r="H1109" s="339">
        <v>-0.13050856056323051</v>
      </c>
      <c r="I1109" s="340">
        <v>0.16297346189656384</v>
      </c>
    </row>
    <row r="1110" spans="1:9" x14ac:dyDescent="0.2">
      <c r="A1110" s="411"/>
      <c r="B1110" s="408"/>
      <c r="C1110" s="408"/>
      <c r="D1110" s="170" t="s">
        <v>327</v>
      </c>
      <c r="E1110" s="337">
        <v>3.960269500000016E-3</v>
      </c>
      <c r="F1110" s="338">
        <v>4.8244768703299044E-2</v>
      </c>
      <c r="G1110" s="173">
        <v>0.99999941427732242</v>
      </c>
      <c r="H1110" s="339">
        <v>-0.14278074172989716</v>
      </c>
      <c r="I1110" s="340">
        <v>0.15070128072989719</v>
      </c>
    </row>
    <row r="1111" spans="1:9" x14ac:dyDescent="0.2">
      <c r="A1111" s="411"/>
      <c r="B1111" s="420"/>
      <c r="C1111" s="420"/>
      <c r="D1111" s="176" t="s">
        <v>328</v>
      </c>
      <c r="E1111" s="333">
        <v>-0.10647020116666667</v>
      </c>
      <c r="F1111" s="334">
        <v>4.8244768703299044E-2</v>
      </c>
      <c r="G1111" s="179">
        <v>0.26436728397134657</v>
      </c>
      <c r="H1111" s="335">
        <v>-0.25321121239656386</v>
      </c>
      <c r="I1111" s="336">
        <v>4.0270810063230515E-2</v>
      </c>
    </row>
    <row r="1112" spans="1:9" x14ac:dyDescent="0.2">
      <c r="A1112" s="411"/>
      <c r="B1112" s="420" t="s">
        <v>307</v>
      </c>
      <c r="C1112" s="421" t="s">
        <v>256</v>
      </c>
      <c r="D1112" s="170" t="s">
        <v>257</v>
      </c>
      <c r="E1112" s="337">
        <v>6.5788777499999992E-2</v>
      </c>
      <c r="F1112" s="338">
        <v>4.8244768703299044E-2</v>
      </c>
      <c r="G1112" s="173">
        <v>0.18282482305767089</v>
      </c>
      <c r="H1112" s="339">
        <v>-3.2740184783361367E-2</v>
      </c>
      <c r="I1112" s="340">
        <v>0.16431773978336137</v>
      </c>
    </row>
    <row r="1113" spans="1:9" x14ac:dyDescent="0.2">
      <c r="A1113" s="411"/>
      <c r="B1113" s="408"/>
      <c r="C1113" s="408"/>
      <c r="D1113" s="170" t="s">
        <v>306</v>
      </c>
      <c r="E1113" s="337">
        <v>8.7472766833333326E-2</v>
      </c>
      <c r="F1113" s="338">
        <v>4.8244768703299044E-2</v>
      </c>
      <c r="G1113" s="173">
        <v>7.9833024217935575E-2</v>
      </c>
      <c r="H1113" s="339">
        <v>-1.1056195450028037E-2</v>
      </c>
      <c r="I1113" s="340">
        <v>0.18600172911669469</v>
      </c>
    </row>
    <row r="1114" spans="1:9" x14ac:dyDescent="0.2">
      <c r="A1114" s="411"/>
      <c r="B1114" s="408"/>
      <c r="C1114" s="408"/>
      <c r="D1114" s="170" t="s">
        <v>327</v>
      </c>
      <c r="E1114" s="337">
        <v>7.5200585666666681E-2</v>
      </c>
      <c r="F1114" s="338">
        <v>4.8244768703299044E-2</v>
      </c>
      <c r="G1114" s="173">
        <v>0.12954837835224264</v>
      </c>
      <c r="H1114" s="339">
        <v>-2.332837661669469E-2</v>
      </c>
      <c r="I1114" s="340">
        <v>0.17372954795002804</v>
      </c>
    </row>
    <row r="1115" spans="1:9" x14ac:dyDescent="0.2">
      <c r="A1115" s="411"/>
      <c r="B1115" s="408"/>
      <c r="C1115" s="408"/>
      <c r="D1115" s="170" t="s">
        <v>328</v>
      </c>
      <c r="E1115" s="337">
        <v>-3.5229885000000002E-2</v>
      </c>
      <c r="F1115" s="338">
        <v>4.8244768703299044E-2</v>
      </c>
      <c r="G1115" s="173">
        <v>0.47091261354920089</v>
      </c>
      <c r="H1115" s="339">
        <v>-0.13375884728336138</v>
      </c>
      <c r="I1115" s="340">
        <v>6.3299077283361357E-2</v>
      </c>
    </row>
    <row r="1116" spans="1:9" x14ac:dyDescent="0.2">
      <c r="A1116" s="411"/>
      <c r="B1116" s="408"/>
      <c r="C1116" s="420"/>
      <c r="D1116" s="176" t="s">
        <v>329</v>
      </c>
      <c r="E1116" s="333">
        <v>7.1240316166666651E-2</v>
      </c>
      <c r="F1116" s="334">
        <v>4.8244768703299044E-2</v>
      </c>
      <c r="G1116" s="179">
        <v>0.15019227697330231</v>
      </c>
      <c r="H1116" s="335">
        <v>-2.7288646116694706E-2</v>
      </c>
      <c r="I1116" s="336">
        <v>0.16976927845002801</v>
      </c>
    </row>
    <row r="1117" spans="1:9" x14ac:dyDescent="0.2">
      <c r="A1117" s="411"/>
      <c r="B1117" s="408"/>
      <c r="C1117" s="421" t="s">
        <v>257</v>
      </c>
      <c r="D1117" s="170" t="s">
        <v>256</v>
      </c>
      <c r="E1117" s="337">
        <v>-6.5788777499999992E-2</v>
      </c>
      <c r="F1117" s="338">
        <v>4.8244768703299044E-2</v>
      </c>
      <c r="G1117" s="173">
        <v>0.18282482305767089</v>
      </c>
      <c r="H1117" s="339">
        <v>-0.16431773978336137</v>
      </c>
      <c r="I1117" s="340">
        <v>3.2740184783361367E-2</v>
      </c>
    </row>
    <row r="1118" spans="1:9" x14ac:dyDescent="0.2">
      <c r="A1118" s="411"/>
      <c r="B1118" s="408"/>
      <c r="C1118" s="408"/>
      <c r="D1118" s="170" t="s">
        <v>306</v>
      </c>
      <c r="E1118" s="337">
        <v>2.1683989333333334E-2</v>
      </c>
      <c r="F1118" s="338">
        <v>4.8244768703299044E-2</v>
      </c>
      <c r="G1118" s="173">
        <v>0.65633198156898465</v>
      </c>
      <c r="H1118" s="339">
        <v>-7.6844972950028026E-2</v>
      </c>
      <c r="I1118" s="340">
        <v>0.12021295161669469</v>
      </c>
    </row>
    <row r="1119" spans="1:9" x14ac:dyDescent="0.2">
      <c r="A1119" s="411"/>
      <c r="B1119" s="408"/>
      <c r="C1119" s="408"/>
      <c r="D1119" s="170" t="s">
        <v>327</v>
      </c>
      <c r="E1119" s="337">
        <v>9.4118081666666811E-3</v>
      </c>
      <c r="F1119" s="338">
        <v>4.8244768703299044E-2</v>
      </c>
      <c r="G1119" s="173">
        <v>0.84664200423224767</v>
      </c>
      <c r="H1119" s="339">
        <v>-8.9117154116694686E-2</v>
      </c>
      <c r="I1119" s="340">
        <v>0.10794077045002805</v>
      </c>
    </row>
    <row r="1120" spans="1:9" ht="13.5" x14ac:dyDescent="0.2">
      <c r="A1120" s="411"/>
      <c r="B1120" s="408"/>
      <c r="C1120" s="408"/>
      <c r="D1120" s="170" t="s">
        <v>328</v>
      </c>
      <c r="E1120" s="182" t="s">
        <v>607</v>
      </c>
      <c r="F1120" s="338">
        <v>4.8244768703299044E-2</v>
      </c>
      <c r="G1120" s="173">
        <v>4.4823896135977793E-2</v>
      </c>
      <c r="H1120" s="339">
        <v>-0.19954762478336135</v>
      </c>
      <c r="I1120" s="340">
        <v>-2.4897002166386316E-3</v>
      </c>
    </row>
    <row r="1121" spans="1:9" x14ac:dyDescent="0.2">
      <c r="A1121" s="411"/>
      <c r="B1121" s="408"/>
      <c r="C1121" s="420"/>
      <c r="D1121" s="176" t="s">
        <v>329</v>
      </c>
      <c r="E1121" s="333">
        <v>5.4515386666666651E-3</v>
      </c>
      <c r="F1121" s="334">
        <v>4.8244768703299044E-2</v>
      </c>
      <c r="G1121" s="179">
        <v>0.9107852994144775</v>
      </c>
      <c r="H1121" s="335">
        <v>-9.3077423616694702E-2</v>
      </c>
      <c r="I1121" s="336">
        <v>0.10398050095002803</v>
      </c>
    </row>
    <row r="1122" spans="1:9" x14ac:dyDescent="0.2">
      <c r="A1122" s="411"/>
      <c r="B1122" s="408"/>
      <c r="C1122" s="421" t="s">
        <v>306</v>
      </c>
      <c r="D1122" s="170" t="s">
        <v>256</v>
      </c>
      <c r="E1122" s="337">
        <v>-8.7472766833333326E-2</v>
      </c>
      <c r="F1122" s="338">
        <v>4.8244768703299044E-2</v>
      </c>
      <c r="G1122" s="173">
        <v>7.9833024217935575E-2</v>
      </c>
      <c r="H1122" s="339">
        <v>-0.18600172911669469</v>
      </c>
      <c r="I1122" s="340">
        <v>1.1056195450028037E-2</v>
      </c>
    </row>
    <row r="1123" spans="1:9" x14ac:dyDescent="0.2">
      <c r="A1123" s="411"/>
      <c r="B1123" s="408"/>
      <c r="C1123" s="408"/>
      <c r="D1123" s="170" t="s">
        <v>257</v>
      </c>
      <c r="E1123" s="337">
        <v>-2.1683989333333334E-2</v>
      </c>
      <c r="F1123" s="338">
        <v>4.8244768703299044E-2</v>
      </c>
      <c r="G1123" s="173">
        <v>0.65633198156898465</v>
      </c>
      <c r="H1123" s="339">
        <v>-0.12021295161669469</v>
      </c>
      <c r="I1123" s="340">
        <v>7.6844972950028026E-2</v>
      </c>
    </row>
    <row r="1124" spans="1:9" x14ac:dyDescent="0.2">
      <c r="A1124" s="411"/>
      <c r="B1124" s="408"/>
      <c r="C1124" s="408"/>
      <c r="D1124" s="170" t="s">
        <v>327</v>
      </c>
      <c r="E1124" s="337">
        <v>-1.2272181166666653E-2</v>
      </c>
      <c r="F1124" s="338">
        <v>4.8244768703299044E-2</v>
      </c>
      <c r="G1124" s="173">
        <v>0.80094271513137316</v>
      </c>
      <c r="H1124" s="339">
        <v>-0.11080114345002802</v>
      </c>
      <c r="I1124" s="340">
        <v>8.6256781116694714E-2</v>
      </c>
    </row>
    <row r="1125" spans="1:9" ht="13.5" x14ac:dyDescent="0.2">
      <c r="A1125" s="411"/>
      <c r="B1125" s="408"/>
      <c r="C1125" s="408"/>
      <c r="D1125" s="170" t="s">
        <v>328</v>
      </c>
      <c r="E1125" s="182" t="s">
        <v>608</v>
      </c>
      <c r="F1125" s="338">
        <v>4.8244768703299044E-2</v>
      </c>
      <c r="G1125" s="173">
        <v>1.6372889679255744E-2</v>
      </c>
      <c r="H1125" s="339">
        <v>-0.2212316141166947</v>
      </c>
      <c r="I1125" s="340">
        <v>-2.4173689549971965E-2</v>
      </c>
    </row>
    <row r="1126" spans="1:9" x14ac:dyDescent="0.2">
      <c r="A1126" s="411"/>
      <c r="B1126" s="408"/>
      <c r="C1126" s="420"/>
      <c r="D1126" s="176" t="s">
        <v>329</v>
      </c>
      <c r="E1126" s="333">
        <v>-1.6232450666666669E-2</v>
      </c>
      <c r="F1126" s="334">
        <v>4.8244768703299044E-2</v>
      </c>
      <c r="G1126" s="179">
        <v>0.7388660196732979</v>
      </c>
      <c r="H1126" s="335">
        <v>-0.11476141295002804</v>
      </c>
      <c r="I1126" s="336">
        <v>8.2296511616694698E-2</v>
      </c>
    </row>
    <row r="1127" spans="1:9" x14ac:dyDescent="0.2">
      <c r="A1127" s="411"/>
      <c r="B1127" s="408"/>
      <c r="C1127" s="421" t="s">
        <v>327</v>
      </c>
      <c r="D1127" s="170" t="s">
        <v>256</v>
      </c>
      <c r="E1127" s="337">
        <v>-7.5200585666666681E-2</v>
      </c>
      <c r="F1127" s="338">
        <v>4.8244768703299044E-2</v>
      </c>
      <c r="G1127" s="173">
        <v>0.12954837835224264</v>
      </c>
      <c r="H1127" s="339">
        <v>-0.17372954795002804</v>
      </c>
      <c r="I1127" s="340">
        <v>2.332837661669469E-2</v>
      </c>
    </row>
    <row r="1128" spans="1:9" x14ac:dyDescent="0.2">
      <c r="A1128" s="411"/>
      <c r="B1128" s="408"/>
      <c r="C1128" s="408"/>
      <c r="D1128" s="170" t="s">
        <v>257</v>
      </c>
      <c r="E1128" s="337">
        <v>-9.4118081666666811E-3</v>
      </c>
      <c r="F1128" s="338">
        <v>4.8244768703299044E-2</v>
      </c>
      <c r="G1128" s="173">
        <v>0.84664200423224767</v>
      </c>
      <c r="H1128" s="339">
        <v>-0.10794077045002805</v>
      </c>
      <c r="I1128" s="340">
        <v>8.9117154116694686E-2</v>
      </c>
    </row>
    <row r="1129" spans="1:9" x14ac:dyDescent="0.2">
      <c r="A1129" s="411"/>
      <c r="B1129" s="408"/>
      <c r="C1129" s="408"/>
      <c r="D1129" s="170" t="s">
        <v>306</v>
      </c>
      <c r="E1129" s="337">
        <v>1.2272181166666653E-2</v>
      </c>
      <c r="F1129" s="338">
        <v>4.8244768703299044E-2</v>
      </c>
      <c r="G1129" s="173">
        <v>0.80094271513137316</v>
      </c>
      <c r="H1129" s="339">
        <v>-8.6256781116694714E-2</v>
      </c>
      <c r="I1129" s="340">
        <v>0.11080114345002802</v>
      </c>
    </row>
    <row r="1130" spans="1:9" ht="13.5" x14ac:dyDescent="0.2">
      <c r="A1130" s="411"/>
      <c r="B1130" s="408"/>
      <c r="C1130" s="408"/>
      <c r="D1130" s="170" t="s">
        <v>328</v>
      </c>
      <c r="E1130" s="182" t="s">
        <v>609</v>
      </c>
      <c r="F1130" s="338">
        <v>4.8244768703299044E-2</v>
      </c>
      <c r="G1130" s="173">
        <v>2.9293934262190745E-2</v>
      </c>
      <c r="H1130" s="339">
        <v>-0.20895943295002803</v>
      </c>
      <c r="I1130" s="340">
        <v>-1.1901508383305313E-2</v>
      </c>
    </row>
    <row r="1131" spans="1:9" x14ac:dyDescent="0.2">
      <c r="A1131" s="411"/>
      <c r="B1131" s="408"/>
      <c r="C1131" s="420"/>
      <c r="D1131" s="176" t="s">
        <v>329</v>
      </c>
      <c r="E1131" s="333">
        <v>-3.960269500000016E-3</v>
      </c>
      <c r="F1131" s="334">
        <v>4.8244768703299044E-2</v>
      </c>
      <c r="G1131" s="179">
        <v>0.93512275495485719</v>
      </c>
      <c r="H1131" s="335">
        <v>-0.10248923178336138</v>
      </c>
      <c r="I1131" s="336">
        <v>9.4568692783361344E-2</v>
      </c>
    </row>
    <row r="1132" spans="1:9" x14ac:dyDescent="0.2">
      <c r="A1132" s="411"/>
      <c r="B1132" s="408"/>
      <c r="C1132" s="421" t="s">
        <v>328</v>
      </c>
      <c r="D1132" s="170" t="s">
        <v>256</v>
      </c>
      <c r="E1132" s="337">
        <v>3.5229885000000002E-2</v>
      </c>
      <c r="F1132" s="338">
        <v>4.8244768703299044E-2</v>
      </c>
      <c r="G1132" s="173">
        <v>0.47091261354920089</v>
      </c>
      <c r="H1132" s="339">
        <v>-6.3299077283361357E-2</v>
      </c>
      <c r="I1132" s="340">
        <v>0.13375884728336138</v>
      </c>
    </row>
    <row r="1133" spans="1:9" ht="13.5" x14ac:dyDescent="0.2">
      <c r="A1133" s="411"/>
      <c r="B1133" s="408"/>
      <c r="C1133" s="408"/>
      <c r="D1133" s="170" t="s">
        <v>257</v>
      </c>
      <c r="E1133" s="182" t="s">
        <v>610</v>
      </c>
      <c r="F1133" s="338">
        <v>4.8244768703299044E-2</v>
      </c>
      <c r="G1133" s="173">
        <v>4.4823896135977793E-2</v>
      </c>
      <c r="H1133" s="339">
        <v>2.4897002166386316E-3</v>
      </c>
      <c r="I1133" s="340">
        <v>0.19954762478336135</v>
      </c>
    </row>
    <row r="1134" spans="1:9" ht="13.5" x14ac:dyDescent="0.2">
      <c r="A1134" s="411"/>
      <c r="B1134" s="408"/>
      <c r="C1134" s="408"/>
      <c r="D1134" s="170" t="s">
        <v>306</v>
      </c>
      <c r="E1134" s="182" t="s">
        <v>611</v>
      </c>
      <c r="F1134" s="338">
        <v>4.8244768703299044E-2</v>
      </c>
      <c r="G1134" s="173">
        <v>1.6372889679255744E-2</v>
      </c>
      <c r="H1134" s="339">
        <v>2.4173689549971965E-2</v>
      </c>
      <c r="I1134" s="340">
        <v>0.2212316141166947</v>
      </c>
    </row>
    <row r="1135" spans="1:9" ht="13.5" x14ac:dyDescent="0.2">
      <c r="A1135" s="411"/>
      <c r="B1135" s="408"/>
      <c r="C1135" s="408"/>
      <c r="D1135" s="170" t="s">
        <v>327</v>
      </c>
      <c r="E1135" s="182" t="s">
        <v>612</v>
      </c>
      <c r="F1135" s="338">
        <v>4.8244768703299044E-2</v>
      </c>
      <c r="G1135" s="173">
        <v>2.9293934262190745E-2</v>
      </c>
      <c r="H1135" s="339">
        <v>1.1901508383305313E-2</v>
      </c>
      <c r="I1135" s="340">
        <v>0.20895943295002803</v>
      </c>
    </row>
    <row r="1136" spans="1:9" ht="13.5" x14ac:dyDescent="0.2">
      <c r="A1136" s="411"/>
      <c r="B1136" s="408"/>
      <c r="C1136" s="420"/>
      <c r="D1136" s="176" t="s">
        <v>329</v>
      </c>
      <c r="E1136" s="183" t="s">
        <v>613</v>
      </c>
      <c r="F1136" s="334">
        <v>4.8244768703299044E-2</v>
      </c>
      <c r="G1136" s="179">
        <v>3.5116482856607206E-2</v>
      </c>
      <c r="H1136" s="335">
        <v>7.9412388833052967E-3</v>
      </c>
      <c r="I1136" s="336">
        <v>0.20499916345002803</v>
      </c>
    </row>
    <row r="1137" spans="1:9" x14ac:dyDescent="0.2">
      <c r="A1137" s="411"/>
      <c r="B1137" s="408"/>
      <c r="C1137" s="421" t="s">
        <v>329</v>
      </c>
      <c r="D1137" s="170" t="s">
        <v>256</v>
      </c>
      <c r="E1137" s="337">
        <v>-7.1240316166666651E-2</v>
      </c>
      <c r="F1137" s="338">
        <v>4.8244768703299044E-2</v>
      </c>
      <c r="G1137" s="173">
        <v>0.15019227697330231</v>
      </c>
      <c r="H1137" s="339">
        <v>-0.16976927845002801</v>
      </c>
      <c r="I1137" s="340">
        <v>2.7288646116694706E-2</v>
      </c>
    </row>
    <row r="1138" spans="1:9" x14ac:dyDescent="0.2">
      <c r="A1138" s="411"/>
      <c r="B1138" s="408"/>
      <c r="C1138" s="408"/>
      <c r="D1138" s="170" t="s">
        <v>257</v>
      </c>
      <c r="E1138" s="337">
        <v>-5.4515386666666651E-3</v>
      </c>
      <c r="F1138" s="338">
        <v>4.8244768703299044E-2</v>
      </c>
      <c r="G1138" s="173">
        <v>0.9107852994144775</v>
      </c>
      <c r="H1138" s="339">
        <v>-0.10398050095002803</v>
      </c>
      <c r="I1138" s="340">
        <v>9.3077423616694702E-2</v>
      </c>
    </row>
    <row r="1139" spans="1:9" x14ac:dyDescent="0.2">
      <c r="A1139" s="411"/>
      <c r="B1139" s="408"/>
      <c r="C1139" s="408"/>
      <c r="D1139" s="170" t="s">
        <v>306</v>
      </c>
      <c r="E1139" s="337">
        <v>1.6232450666666669E-2</v>
      </c>
      <c r="F1139" s="338">
        <v>4.8244768703299044E-2</v>
      </c>
      <c r="G1139" s="173">
        <v>0.7388660196732979</v>
      </c>
      <c r="H1139" s="339">
        <v>-8.2296511616694698E-2</v>
      </c>
      <c r="I1139" s="340">
        <v>0.11476141295002804</v>
      </c>
    </row>
    <row r="1140" spans="1:9" x14ac:dyDescent="0.2">
      <c r="A1140" s="411"/>
      <c r="B1140" s="408"/>
      <c r="C1140" s="408"/>
      <c r="D1140" s="170" t="s">
        <v>327</v>
      </c>
      <c r="E1140" s="337">
        <v>3.960269500000016E-3</v>
      </c>
      <c r="F1140" s="338">
        <v>4.8244768703299044E-2</v>
      </c>
      <c r="G1140" s="173">
        <v>0.93512275495485719</v>
      </c>
      <c r="H1140" s="339">
        <v>-9.4568692783361344E-2</v>
      </c>
      <c r="I1140" s="340">
        <v>0.10248923178336138</v>
      </c>
    </row>
    <row r="1141" spans="1:9" ht="13.5" x14ac:dyDescent="0.2">
      <c r="A1141" s="405"/>
      <c r="B1141" s="420"/>
      <c r="C1141" s="420"/>
      <c r="D1141" s="176" t="s">
        <v>328</v>
      </c>
      <c r="E1141" s="183" t="s">
        <v>614</v>
      </c>
      <c r="F1141" s="334">
        <v>4.8244768703299044E-2</v>
      </c>
      <c r="G1141" s="179">
        <v>3.5116482856607206E-2</v>
      </c>
      <c r="H1141" s="335">
        <v>-0.20499916345002803</v>
      </c>
      <c r="I1141" s="336">
        <v>-7.9412388833052967E-3</v>
      </c>
    </row>
    <row r="1142" spans="1:9" x14ac:dyDescent="0.2">
      <c r="A1142" s="405" t="s">
        <v>530</v>
      </c>
      <c r="B1142" s="420" t="s">
        <v>305</v>
      </c>
      <c r="C1142" s="421" t="s">
        <v>256</v>
      </c>
      <c r="D1142" s="170" t="s">
        <v>257</v>
      </c>
      <c r="E1142" s="337">
        <v>0.46250729433333326</v>
      </c>
      <c r="F1142" s="338">
        <v>0.45538542685686584</v>
      </c>
      <c r="G1142" s="173">
        <v>0.90903593574622565</v>
      </c>
      <c r="H1142" s="339">
        <v>-0.92259040293815076</v>
      </c>
      <c r="I1142" s="175">
        <v>1.8476049916048172</v>
      </c>
    </row>
    <row r="1143" spans="1:9" x14ac:dyDescent="0.2">
      <c r="A1143" s="411"/>
      <c r="B1143" s="408"/>
      <c r="C1143" s="408"/>
      <c r="D1143" s="170" t="s">
        <v>306</v>
      </c>
      <c r="E1143" s="337">
        <v>0.37889744499999978</v>
      </c>
      <c r="F1143" s="338">
        <v>0.45538542685686584</v>
      </c>
      <c r="G1143" s="173">
        <v>0.95907322643222737</v>
      </c>
      <c r="H1143" s="174">
        <v>-1.0062002522714841</v>
      </c>
      <c r="I1143" s="175">
        <v>1.7639951422714837</v>
      </c>
    </row>
    <row r="1144" spans="1:9" x14ac:dyDescent="0.2">
      <c r="A1144" s="411"/>
      <c r="B1144" s="408"/>
      <c r="C1144" s="408"/>
      <c r="D1144" s="170" t="s">
        <v>327</v>
      </c>
      <c r="E1144" s="337">
        <v>0.29169524833333327</v>
      </c>
      <c r="F1144" s="338">
        <v>0.45538542685686584</v>
      </c>
      <c r="G1144" s="173">
        <v>0.98686862480774162</v>
      </c>
      <c r="H1144" s="174">
        <v>-1.0934024489381506</v>
      </c>
      <c r="I1144" s="175">
        <v>1.6767929456048172</v>
      </c>
    </row>
    <row r="1145" spans="1:9" x14ac:dyDescent="0.2">
      <c r="A1145" s="411"/>
      <c r="B1145" s="408"/>
      <c r="C1145" s="408"/>
      <c r="D1145" s="170" t="s">
        <v>328</v>
      </c>
      <c r="E1145" s="337">
        <v>-0.40884557183333359</v>
      </c>
      <c r="F1145" s="338">
        <v>0.45538542685686584</v>
      </c>
      <c r="G1145" s="173">
        <v>0.94403306183735247</v>
      </c>
      <c r="H1145" s="174">
        <v>-1.7939432691048176</v>
      </c>
      <c r="I1145" s="340">
        <v>0.97625212543815043</v>
      </c>
    </row>
    <row r="1146" spans="1:9" x14ac:dyDescent="0.2">
      <c r="A1146" s="411"/>
      <c r="B1146" s="408"/>
      <c r="C1146" s="420"/>
      <c r="D1146" s="176" t="s">
        <v>329</v>
      </c>
      <c r="E1146" s="333">
        <v>-0.36688466216666682</v>
      </c>
      <c r="F1146" s="334">
        <v>0.45538542685686584</v>
      </c>
      <c r="G1146" s="179">
        <v>0.9642510308317257</v>
      </c>
      <c r="H1146" s="180">
        <v>-1.7519823594381507</v>
      </c>
      <c r="I1146" s="181">
        <v>1.0182130351048171</v>
      </c>
    </row>
    <row r="1147" spans="1:9" x14ac:dyDescent="0.2">
      <c r="A1147" s="411"/>
      <c r="B1147" s="408"/>
      <c r="C1147" s="421" t="s">
        <v>257</v>
      </c>
      <c r="D1147" s="170" t="s">
        <v>256</v>
      </c>
      <c r="E1147" s="337">
        <v>-0.46250729433333326</v>
      </c>
      <c r="F1147" s="338">
        <v>0.45538542685686584</v>
      </c>
      <c r="G1147" s="173">
        <v>0.90903593574622565</v>
      </c>
      <c r="H1147" s="174">
        <v>-1.8476049916048172</v>
      </c>
      <c r="I1147" s="340">
        <v>0.92259040293815076</v>
      </c>
    </row>
    <row r="1148" spans="1:9" x14ac:dyDescent="0.2">
      <c r="A1148" s="411"/>
      <c r="B1148" s="408"/>
      <c r="C1148" s="408"/>
      <c r="D1148" s="170" t="s">
        <v>306</v>
      </c>
      <c r="E1148" s="337">
        <v>-8.3609849333333486E-2</v>
      </c>
      <c r="F1148" s="338">
        <v>0.45538542685686584</v>
      </c>
      <c r="G1148" s="173">
        <v>0.99996777908489975</v>
      </c>
      <c r="H1148" s="174">
        <v>-1.4687075466048174</v>
      </c>
      <c r="I1148" s="175">
        <v>1.3014878479381504</v>
      </c>
    </row>
    <row r="1149" spans="1:9" x14ac:dyDescent="0.2">
      <c r="A1149" s="411"/>
      <c r="B1149" s="408"/>
      <c r="C1149" s="408"/>
      <c r="D1149" s="170" t="s">
        <v>327</v>
      </c>
      <c r="E1149" s="337">
        <v>-0.170812046</v>
      </c>
      <c r="F1149" s="338">
        <v>0.45538542685686584</v>
      </c>
      <c r="G1149" s="173">
        <v>0.99892934992802929</v>
      </c>
      <c r="H1149" s="174">
        <v>-1.5559097432714839</v>
      </c>
      <c r="I1149" s="175">
        <v>1.2142856512714839</v>
      </c>
    </row>
    <row r="1150" spans="1:9" x14ac:dyDescent="0.2">
      <c r="A1150" s="411"/>
      <c r="B1150" s="408"/>
      <c r="C1150" s="408"/>
      <c r="D1150" s="170" t="s">
        <v>328</v>
      </c>
      <c r="E1150" s="337">
        <v>-0.87135286616666685</v>
      </c>
      <c r="F1150" s="338">
        <v>0.45538542685686584</v>
      </c>
      <c r="G1150" s="173">
        <v>0.41395401315502067</v>
      </c>
      <c r="H1150" s="174">
        <v>-2.2564505634381509</v>
      </c>
      <c r="I1150" s="340">
        <v>0.51374483110481717</v>
      </c>
    </row>
    <row r="1151" spans="1:9" x14ac:dyDescent="0.2">
      <c r="A1151" s="411"/>
      <c r="B1151" s="408"/>
      <c r="C1151" s="420"/>
      <c r="D1151" s="176" t="s">
        <v>329</v>
      </c>
      <c r="E1151" s="333">
        <v>-0.82939195650000008</v>
      </c>
      <c r="F1151" s="334">
        <v>0.45538542685686584</v>
      </c>
      <c r="G1151" s="179">
        <v>0.46800000952664489</v>
      </c>
      <c r="H1151" s="180">
        <v>-2.214489653771484</v>
      </c>
      <c r="I1151" s="336">
        <v>0.55570574077148394</v>
      </c>
    </row>
    <row r="1152" spans="1:9" x14ac:dyDescent="0.2">
      <c r="A1152" s="411"/>
      <c r="B1152" s="408"/>
      <c r="C1152" s="421" t="s">
        <v>306</v>
      </c>
      <c r="D1152" s="170" t="s">
        <v>256</v>
      </c>
      <c r="E1152" s="337">
        <v>-0.37889744499999978</v>
      </c>
      <c r="F1152" s="338">
        <v>0.45538542685686584</v>
      </c>
      <c r="G1152" s="173">
        <v>0.95907322643222737</v>
      </c>
      <c r="H1152" s="174">
        <v>-1.7639951422714837</v>
      </c>
      <c r="I1152" s="175">
        <v>1.0062002522714841</v>
      </c>
    </row>
    <row r="1153" spans="1:9" x14ac:dyDescent="0.2">
      <c r="A1153" s="411"/>
      <c r="B1153" s="408"/>
      <c r="C1153" s="408"/>
      <c r="D1153" s="170" t="s">
        <v>257</v>
      </c>
      <c r="E1153" s="337">
        <v>8.3609849333333486E-2</v>
      </c>
      <c r="F1153" s="338">
        <v>0.45538542685686584</v>
      </c>
      <c r="G1153" s="173">
        <v>0.99996777908489975</v>
      </c>
      <c r="H1153" s="174">
        <v>-1.3014878479381504</v>
      </c>
      <c r="I1153" s="175">
        <v>1.4687075466048174</v>
      </c>
    </row>
    <row r="1154" spans="1:9" x14ac:dyDescent="0.2">
      <c r="A1154" s="411"/>
      <c r="B1154" s="408"/>
      <c r="C1154" s="408"/>
      <c r="D1154" s="170" t="s">
        <v>327</v>
      </c>
      <c r="E1154" s="337">
        <v>-8.7202196666666509E-2</v>
      </c>
      <c r="F1154" s="338">
        <v>0.45538542685686584</v>
      </c>
      <c r="G1154" s="173">
        <v>0.9999603120679913</v>
      </c>
      <c r="H1154" s="174">
        <v>-1.4722998939381504</v>
      </c>
      <c r="I1154" s="175">
        <v>1.2978955006048174</v>
      </c>
    </row>
    <row r="1155" spans="1:9" x14ac:dyDescent="0.2">
      <c r="A1155" s="411"/>
      <c r="B1155" s="408"/>
      <c r="C1155" s="408"/>
      <c r="D1155" s="170" t="s">
        <v>328</v>
      </c>
      <c r="E1155" s="337">
        <v>-0.78774301683333336</v>
      </c>
      <c r="F1155" s="338">
        <v>0.45538542685686584</v>
      </c>
      <c r="G1155" s="173">
        <v>0.52382258884868105</v>
      </c>
      <c r="H1155" s="174">
        <v>-2.1728407141048174</v>
      </c>
      <c r="I1155" s="340">
        <v>0.59735468043815065</v>
      </c>
    </row>
    <row r="1156" spans="1:9" x14ac:dyDescent="0.2">
      <c r="A1156" s="411"/>
      <c r="B1156" s="408"/>
      <c r="C1156" s="420"/>
      <c r="D1156" s="176" t="s">
        <v>329</v>
      </c>
      <c r="E1156" s="333">
        <v>-0.7457821071666666</v>
      </c>
      <c r="F1156" s="334">
        <v>0.45538542685686584</v>
      </c>
      <c r="G1156" s="179">
        <v>0.58127444292097641</v>
      </c>
      <c r="H1156" s="180">
        <v>-2.1308798044381505</v>
      </c>
      <c r="I1156" s="336">
        <v>0.63931559010481742</v>
      </c>
    </row>
    <row r="1157" spans="1:9" x14ac:dyDescent="0.2">
      <c r="A1157" s="411"/>
      <c r="B1157" s="408"/>
      <c r="C1157" s="421" t="s">
        <v>327</v>
      </c>
      <c r="D1157" s="170" t="s">
        <v>256</v>
      </c>
      <c r="E1157" s="337">
        <v>-0.29169524833333327</v>
      </c>
      <c r="F1157" s="338">
        <v>0.45538542685686584</v>
      </c>
      <c r="G1157" s="173">
        <v>0.98686862480774162</v>
      </c>
      <c r="H1157" s="174">
        <v>-1.6767929456048172</v>
      </c>
      <c r="I1157" s="175">
        <v>1.0934024489381506</v>
      </c>
    </row>
    <row r="1158" spans="1:9" x14ac:dyDescent="0.2">
      <c r="A1158" s="411"/>
      <c r="B1158" s="408"/>
      <c r="C1158" s="408"/>
      <c r="D1158" s="170" t="s">
        <v>257</v>
      </c>
      <c r="E1158" s="337">
        <v>0.170812046</v>
      </c>
      <c r="F1158" s="338">
        <v>0.45538542685686584</v>
      </c>
      <c r="G1158" s="173">
        <v>0.99892934992802929</v>
      </c>
      <c r="H1158" s="174">
        <v>-1.2142856512714839</v>
      </c>
      <c r="I1158" s="175">
        <v>1.5559097432714839</v>
      </c>
    </row>
    <row r="1159" spans="1:9" x14ac:dyDescent="0.2">
      <c r="A1159" s="411"/>
      <c r="B1159" s="408"/>
      <c r="C1159" s="408"/>
      <c r="D1159" s="170" t="s">
        <v>306</v>
      </c>
      <c r="E1159" s="337">
        <v>8.7202196666666509E-2</v>
      </c>
      <c r="F1159" s="338">
        <v>0.45538542685686584</v>
      </c>
      <c r="G1159" s="173">
        <v>0.9999603120679913</v>
      </c>
      <c r="H1159" s="174">
        <v>-1.2978955006048174</v>
      </c>
      <c r="I1159" s="175">
        <v>1.4722998939381504</v>
      </c>
    </row>
    <row r="1160" spans="1:9" x14ac:dyDescent="0.2">
      <c r="A1160" s="411"/>
      <c r="B1160" s="408"/>
      <c r="C1160" s="408"/>
      <c r="D1160" s="170" t="s">
        <v>328</v>
      </c>
      <c r="E1160" s="337">
        <v>-0.70054082016666686</v>
      </c>
      <c r="F1160" s="338">
        <v>0.45538542685686584</v>
      </c>
      <c r="G1160" s="173">
        <v>0.6432539174234031</v>
      </c>
      <c r="H1160" s="174">
        <v>-2.0856385174381509</v>
      </c>
      <c r="I1160" s="340">
        <v>0.68455687710481716</v>
      </c>
    </row>
    <row r="1161" spans="1:9" x14ac:dyDescent="0.2">
      <c r="A1161" s="411"/>
      <c r="B1161" s="408"/>
      <c r="C1161" s="420"/>
      <c r="D1161" s="176" t="s">
        <v>329</v>
      </c>
      <c r="E1161" s="333">
        <v>-0.65857991050000009</v>
      </c>
      <c r="F1161" s="334">
        <v>0.45538542685686584</v>
      </c>
      <c r="G1161" s="179">
        <v>0.69942091790375061</v>
      </c>
      <c r="H1161" s="180">
        <v>-2.043677607771484</v>
      </c>
      <c r="I1161" s="336">
        <v>0.72651778677148393</v>
      </c>
    </row>
    <row r="1162" spans="1:9" x14ac:dyDescent="0.2">
      <c r="A1162" s="411"/>
      <c r="B1162" s="408"/>
      <c r="C1162" s="421" t="s">
        <v>328</v>
      </c>
      <c r="D1162" s="170" t="s">
        <v>256</v>
      </c>
      <c r="E1162" s="337">
        <v>0.40884557183333359</v>
      </c>
      <c r="F1162" s="338">
        <v>0.45538542685686584</v>
      </c>
      <c r="G1162" s="173">
        <v>0.94403306183735247</v>
      </c>
      <c r="H1162" s="339">
        <v>-0.97625212543815043</v>
      </c>
      <c r="I1162" s="175">
        <v>1.7939432691048176</v>
      </c>
    </row>
    <row r="1163" spans="1:9" x14ac:dyDescent="0.2">
      <c r="A1163" s="411"/>
      <c r="B1163" s="408"/>
      <c r="C1163" s="408"/>
      <c r="D1163" s="170" t="s">
        <v>257</v>
      </c>
      <c r="E1163" s="337">
        <v>0.87135286616666685</v>
      </c>
      <c r="F1163" s="338">
        <v>0.45538542685686584</v>
      </c>
      <c r="G1163" s="173">
        <v>0.41395401315502067</v>
      </c>
      <c r="H1163" s="339">
        <v>-0.51374483110481717</v>
      </c>
      <c r="I1163" s="175">
        <v>2.2564505634381509</v>
      </c>
    </row>
    <row r="1164" spans="1:9" x14ac:dyDescent="0.2">
      <c r="A1164" s="411"/>
      <c r="B1164" s="408"/>
      <c r="C1164" s="408"/>
      <c r="D1164" s="170" t="s">
        <v>306</v>
      </c>
      <c r="E1164" s="337">
        <v>0.78774301683333336</v>
      </c>
      <c r="F1164" s="338">
        <v>0.45538542685686584</v>
      </c>
      <c r="G1164" s="173">
        <v>0.52382258884868105</v>
      </c>
      <c r="H1164" s="339">
        <v>-0.59735468043815065</v>
      </c>
      <c r="I1164" s="175">
        <v>2.1728407141048174</v>
      </c>
    </row>
    <row r="1165" spans="1:9" x14ac:dyDescent="0.2">
      <c r="A1165" s="411"/>
      <c r="B1165" s="408"/>
      <c r="C1165" s="408"/>
      <c r="D1165" s="170" t="s">
        <v>327</v>
      </c>
      <c r="E1165" s="337">
        <v>0.70054082016666686</v>
      </c>
      <c r="F1165" s="338">
        <v>0.45538542685686584</v>
      </c>
      <c r="G1165" s="173">
        <v>0.6432539174234031</v>
      </c>
      <c r="H1165" s="339">
        <v>-0.68455687710481716</v>
      </c>
      <c r="I1165" s="175">
        <v>2.0856385174381509</v>
      </c>
    </row>
    <row r="1166" spans="1:9" x14ac:dyDescent="0.2">
      <c r="A1166" s="411"/>
      <c r="B1166" s="408"/>
      <c r="C1166" s="420"/>
      <c r="D1166" s="176" t="s">
        <v>329</v>
      </c>
      <c r="E1166" s="333">
        <v>4.1960909666666768E-2</v>
      </c>
      <c r="F1166" s="334">
        <v>0.45538542685686584</v>
      </c>
      <c r="G1166" s="179">
        <v>0.99999895730910326</v>
      </c>
      <c r="H1166" s="180">
        <v>-1.3431367876048173</v>
      </c>
      <c r="I1166" s="181">
        <v>1.4270586069381508</v>
      </c>
    </row>
    <row r="1167" spans="1:9" x14ac:dyDescent="0.2">
      <c r="A1167" s="411"/>
      <c r="B1167" s="408"/>
      <c r="C1167" s="421" t="s">
        <v>329</v>
      </c>
      <c r="D1167" s="170" t="s">
        <v>256</v>
      </c>
      <c r="E1167" s="337">
        <v>0.36688466216666682</v>
      </c>
      <c r="F1167" s="338">
        <v>0.45538542685686584</v>
      </c>
      <c r="G1167" s="173">
        <v>0.9642510308317257</v>
      </c>
      <c r="H1167" s="174">
        <v>-1.0182130351048171</v>
      </c>
      <c r="I1167" s="175">
        <v>1.7519823594381507</v>
      </c>
    </row>
    <row r="1168" spans="1:9" x14ac:dyDescent="0.2">
      <c r="A1168" s="411"/>
      <c r="B1168" s="408"/>
      <c r="C1168" s="408"/>
      <c r="D1168" s="170" t="s">
        <v>257</v>
      </c>
      <c r="E1168" s="337">
        <v>0.82939195650000008</v>
      </c>
      <c r="F1168" s="338">
        <v>0.45538542685686584</v>
      </c>
      <c r="G1168" s="173">
        <v>0.46800000952664489</v>
      </c>
      <c r="H1168" s="339">
        <v>-0.55570574077148394</v>
      </c>
      <c r="I1168" s="175">
        <v>2.214489653771484</v>
      </c>
    </row>
    <row r="1169" spans="1:9" x14ac:dyDescent="0.2">
      <c r="A1169" s="411"/>
      <c r="B1169" s="408"/>
      <c r="C1169" s="408"/>
      <c r="D1169" s="170" t="s">
        <v>306</v>
      </c>
      <c r="E1169" s="337">
        <v>0.7457821071666666</v>
      </c>
      <c r="F1169" s="338">
        <v>0.45538542685686584</v>
      </c>
      <c r="G1169" s="173">
        <v>0.58127444292097641</v>
      </c>
      <c r="H1169" s="339">
        <v>-0.63931559010481742</v>
      </c>
      <c r="I1169" s="175">
        <v>2.1308798044381505</v>
      </c>
    </row>
    <row r="1170" spans="1:9" x14ac:dyDescent="0.2">
      <c r="A1170" s="411"/>
      <c r="B1170" s="408"/>
      <c r="C1170" s="408"/>
      <c r="D1170" s="170" t="s">
        <v>327</v>
      </c>
      <c r="E1170" s="337">
        <v>0.65857991050000009</v>
      </c>
      <c r="F1170" s="338">
        <v>0.45538542685686584</v>
      </c>
      <c r="G1170" s="173">
        <v>0.69942091790375061</v>
      </c>
      <c r="H1170" s="339">
        <v>-0.72651778677148393</v>
      </c>
      <c r="I1170" s="175">
        <v>2.043677607771484</v>
      </c>
    </row>
    <row r="1171" spans="1:9" x14ac:dyDescent="0.2">
      <c r="A1171" s="411"/>
      <c r="B1171" s="420"/>
      <c r="C1171" s="420"/>
      <c r="D1171" s="176" t="s">
        <v>328</v>
      </c>
      <c r="E1171" s="333">
        <v>-4.1960909666666768E-2</v>
      </c>
      <c r="F1171" s="334">
        <v>0.45538542685686584</v>
      </c>
      <c r="G1171" s="179">
        <v>0.99999895730910326</v>
      </c>
      <c r="H1171" s="180">
        <v>-1.4270586069381508</v>
      </c>
      <c r="I1171" s="181">
        <v>1.3431367876048173</v>
      </c>
    </row>
    <row r="1172" spans="1:9" x14ac:dyDescent="0.2">
      <c r="A1172" s="411"/>
      <c r="B1172" s="420" t="s">
        <v>307</v>
      </c>
      <c r="C1172" s="421" t="s">
        <v>256</v>
      </c>
      <c r="D1172" s="170" t="s">
        <v>257</v>
      </c>
      <c r="E1172" s="337">
        <v>0.46250729433333326</v>
      </c>
      <c r="F1172" s="338">
        <v>0.45538542685686584</v>
      </c>
      <c r="G1172" s="173">
        <v>0.31792274822166322</v>
      </c>
      <c r="H1172" s="339">
        <v>-0.46751381993732893</v>
      </c>
      <c r="I1172" s="175">
        <v>1.3925284086039955</v>
      </c>
    </row>
    <row r="1173" spans="1:9" x14ac:dyDescent="0.2">
      <c r="A1173" s="411"/>
      <c r="B1173" s="408"/>
      <c r="C1173" s="408"/>
      <c r="D1173" s="170" t="s">
        <v>306</v>
      </c>
      <c r="E1173" s="337">
        <v>0.37889744499999978</v>
      </c>
      <c r="F1173" s="338">
        <v>0.45538542685686584</v>
      </c>
      <c r="G1173" s="173">
        <v>0.41196256307795254</v>
      </c>
      <c r="H1173" s="339">
        <v>-0.55112366927066248</v>
      </c>
      <c r="I1173" s="175">
        <v>1.308918559270662</v>
      </c>
    </row>
    <row r="1174" spans="1:9" x14ac:dyDescent="0.2">
      <c r="A1174" s="411"/>
      <c r="B1174" s="408"/>
      <c r="C1174" s="408"/>
      <c r="D1174" s="170" t="s">
        <v>327</v>
      </c>
      <c r="E1174" s="337">
        <v>0.29169524833333327</v>
      </c>
      <c r="F1174" s="338">
        <v>0.45538542685686584</v>
      </c>
      <c r="G1174" s="173">
        <v>0.52668062510459257</v>
      </c>
      <c r="H1174" s="339">
        <v>-0.63832586593732898</v>
      </c>
      <c r="I1174" s="175">
        <v>1.2217163626039955</v>
      </c>
    </row>
    <row r="1175" spans="1:9" x14ac:dyDescent="0.2">
      <c r="A1175" s="411"/>
      <c r="B1175" s="408"/>
      <c r="C1175" s="408"/>
      <c r="D1175" s="170" t="s">
        <v>328</v>
      </c>
      <c r="E1175" s="337">
        <v>-0.40884557183333359</v>
      </c>
      <c r="F1175" s="338">
        <v>0.45538542685686584</v>
      </c>
      <c r="G1175" s="173">
        <v>0.3764406842092185</v>
      </c>
      <c r="H1175" s="174">
        <v>-1.3388666861039957</v>
      </c>
      <c r="I1175" s="340">
        <v>0.52117554243732866</v>
      </c>
    </row>
    <row r="1176" spans="1:9" x14ac:dyDescent="0.2">
      <c r="A1176" s="411"/>
      <c r="B1176" s="408"/>
      <c r="C1176" s="420"/>
      <c r="D1176" s="176" t="s">
        <v>329</v>
      </c>
      <c r="E1176" s="333">
        <v>-0.36688466216666682</v>
      </c>
      <c r="F1176" s="334">
        <v>0.45538542685686584</v>
      </c>
      <c r="G1176" s="179">
        <v>0.4267804544735142</v>
      </c>
      <c r="H1176" s="180">
        <v>-1.2969057764373291</v>
      </c>
      <c r="I1176" s="336">
        <v>0.56313645210399543</v>
      </c>
    </row>
    <row r="1177" spans="1:9" x14ac:dyDescent="0.2">
      <c r="A1177" s="411"/>
      <c r="B1177" s="408"/>
      <c r="C1177" s="421" t="s">
        <v>257</v>
      </c>
      <c r="D1177" s="170" t="s">
        <v>256</v>
      </c>
      <c r="E1177" s="337">
        <v>-0.46250729433333326</v>
      </c>
      <c r="F1177" s="338">
        <v>0.45538542685686584</v>
      </c>
      <c r="G1177" s="173">
        <v>0.31792274822166322</v>
      </c>
      <c r="H1177" s="174">
        <v>-1.3925284086039955</v>
      </c>
      <c r="I1177" s="340">
        <v>0.46751381993732893</v>
      </c>
    </row>
    <row r="1178" spans="1:9" x14ac:dyDescent="0.2">
      <c r="A1178" s="411"/>
      <c r="B1178" s="408"/>
      <c r="C1178" s="408"/>
      <c r="D1178" s="170" t="s">
        <v>306</v>
      </c>
      <c r="E1178" s="337">
        <v>-8.3609849333333486E-2</v>
      </c>
      <c r="F1178" s="338">
        <v>0.45538542685686584</v>
      </c>
      <c r="G1178" s="173">
        <v>0.85556073073371763</v>
      </c>
      <c r="H1178" s="174">
        <v>-1.0136309636039957</v>
      </c>
      <c r="I1178" s="340">
        <v>0.84641126493732877</v>
      </c>
    </row>
    <row r="1179" spans="1:9" x14ac:dyDescent="0.2">
      <c r="A1179" s="411"/>
      <c r="B1179" s="408"/>
      <c r="C1179" s="408"/>
      <c r="D1179" s="170" t="s">
        <v>327</v>
      </c>
      <c r="E1179" s="337">
        <v>-0.170812046</v>
      </c>
      <c r="F1179" s="338">
        <v>0.45538542685686584</v>
      </c>
      <c r="G1179" s="173">
        <v>0.71022990766183225</v>
      </c>
      <c r="H1179" s="174">
        <v>-1.1008331602706622</v>
      </c>
      <c r="I1179" s="340">
        <v>0.75920906827066226</v>
      </c>
    </row>
    <row r="1180" spans="1:9" x14ac:dyDescent="0.2">
      <c r="A1180" s="411"/>
      <c r="B1180" s="408"/>
      <c r="C1180" s="408"/>
      <c r="D1180" s="170" t="s">
        <v>328</v>
      </c>
      <c r="E1180" s="337">
        <v>-0.87135286616666685</v>
      </c>
      <c r="F1180" s="338">
        <v>0.45538542685686584</v>
      </c>
      <c r="G1180" s="173">
        <v>6.52768446554918E-2</v>
      </c>
      <c r="H1180" s="174">
        <v>-1.801373980437329</v>
      </c>
      <c r="I1180" s="340">
        <v>5.866824810399536E-2</v>
      </c>
    </row>
    <row r="1181" spans="1:9" x14ac:dyDescent="0.2">
      <c r="A1181" s="411"/>
      <c r="B1181" s="408"/>
      <c r="C1181" s="420"/>
      <c r="D1181" s="176" t="s">
        <v>329</v>
      </c>
      <c r="E1181" s="333">
        <v>-0.82939195650000008</v>
      </c>
      <c r="F1181" s="334">
        <v>0.45538542685686584</v>
      </c>
      <c r="G1181" s="179">
        <v>7.8548291618670496E-2</v>
      </c>
      <c r="H1181" s="180">
        <v>-1.7594130707706623</v>
      </c>
      <c r="I1181" s="336">
        <v>0.10062915777066213</v>
      </c>
    </row>
    <row r="1182" spans="1:9" x14ac:dyDescent="0.2">
      <c r="A1182" s="411"/>
      <c r="B1182" s="408"/>
      <c r="C1182" s="421" t="s">
        <v>306</v>
      </c>
      <c r="D1182" s="170" t="s">
        <v>256</v>
      </c>
      <c r="E1182" s="337">
        <v>-0.37889744499999978</v>
      </c>
      <c r="F1182" s="338">
        <v>0.45538542685686584</v>
      </c>
      <c r="G1182" s="173">
        <v>0.41196256307795254</v>
      </c>
      <c r="H1182" s="174">
        <v>-1.308918559270662</v>
      </c>
      <c r="I1182" s="340">
        <v>0.55112366927066248</v>
      </c>
    </row>
    <row r="1183" spans="1:9" x14ac:dyDescent="0.2">
      <c r="A1183" s="411"/>
      <c r="B1183" s="408"/>
      <c r="C1183" s="408"/>
      <c r="D1183" s="170" t="s">
        <v>257</v>
      </c>
      <c r="E1183" s="337">
        <v>8.3609849333333486E-2</v>
      </c>
      <c r="F1183" s="338">
        <v>0.45538542685686584</v>
      </c>
      <c r="G1183" s="173">
        <v>0.85556073073371763</v>
      </c>
      <c r="H1183" s="339">
        <v>-0.84641126493732877</v>
      </c>
      <c r="I1183" s="175">
        <v>1.0136309636039957</v>
      </c>
    </row>
    <row r="1184" spans="1:9" x14ac:dyDescent="0.2">
      <c r="A1184" s="411"/>
      <c r="B1184" s="408"/>
      <c r="C1184" s="408"/>
      <c r="D1184" s="170" t="s">
        <v>327</v>
      </c>
      <c r="E1184" s="337">
        <v>-8.7202196666666509E-2</v>
      </c>
      <c r="F1184" s="338">
        <v>0.45538542685686584</v>
      </c>
      <c r="G1184" s="173">
        <v>0.84943113505863954</v>
      </c>
      <c r="H1184" s="174">
        <v>-1.0172233109373288</v>
      </c>
      <c r="I1184" s="340">
        <v>0.84281891760399574</v>
      </c>
    </row>
    <row r="1185" spans="1:9" x14ac:dyDescent="0.2">
      <c r="A1185" s="411"/>
      <c r="B1185" s="408"/>
      <c r="C1185" s="408"/>
      <c r="D1185" s="170" t="s">
        <v>328</v>
      </c>
      <c r="E1185" s="337">
        <v>-0.78774301683333336</v>
      </c>
      <c r="F1185" s="338">
        <v>0.45538542685686584</v>
      </c>
      <c r="G1185" s="173">
        <v>9.3936838998950764E-2</v>
      </c>
      <c r="H1185" s="174">
        <v>-1.7177641311039955</v>
      </c>
      <c r="I1185" s="340">
        <v>0.14227809743732883</v>
      </c>
    </row>
    <row r="1186" spans="1:9" x14ac:dyDescent="0.2">
      <c r="A1186" s="411"/>
      <c r="B1186" s="408"/>
      <c r="C1186" s="420"/>
      <c r="D1186" s="176" t="s">
        <v>329</v>
      </c>
      <c r="E1186" s="333">
        <v>-0.7457821071666666</v>
      </c>
      <c r="F1186" s="334">
        <v>0.45538542685686584</v>
      </c>
      <c r="G1186" s="179">
        <v>0.11193371238168785</v>
      </c>
      <c r="H1186" s="180">
        <v>-1.6758032214373288</v>
      </c>
      <c r="I1186" s="336">
        <v>0.1842390071039956</v>
      </c>
    </row>
    <row r="1187" spans="1:9" x14ac:dyDescent="0.2">
      <c r="A1187" s="411"/>
      <c r="B1187" s="408"/>
      <c r="C1187" s="421" t="s">
        <v>327</v>
      </c>
      <c r="D1187" s="170" t="s">
        <v>256</v>
      </c>
      <c r="E1187" s="337">
        <v>-0.29169524833333327</v>
      </c>
      <c r="F1187" s="338">
        <v>0.45538542685686584</v>
      </c>
      <c r="G1187" s="173">
        <v>0.52668062510459257</v>
      </c>
      <c r="H1187" s="174">
        <v>-1.2217163626039955</v>
      </c>
      <c r="I1187" s="340">
        <v>0.63832586593732898</v>
      </c>
    </row>
    <row r="1188" spans="1:9" x14ac:dyDescent="0.2">
      <c r="A1188" s="411"/>
      <c r="B1188" s="408"/>
      <c r="C1188" s="408"/>
      <c r="D1188" s="170" t="s">
        <v>257</v>
      </c>
      <c r="E1188" s="337">
        <v>0.170812046</v>
      </c>
      <c r="F1188" s="338">
        <v>0.45538542685686584</v>
      </c>
      <c r="G1188" s="173">
        <v>0.71022990766183225</v>
      </c>
      <c r="H1188" s="339">
        <v>-0.75920906827066226</v>
      </c>
      <c r="I1188" s="175">
        <v>1.1008331602706622</v>
      </c>
    </row>
    <row r="1189" spans="1:9" x14ac:dyDescent="0.2">
      <c r="A1189" s="411"/>
      <c r="B1189" s="408"/>
      <c r="C1189" s="408"/>
      <c r="D1189" s="170" t="s">
        <v>306</v>
      </c>
      <c r="E1189" s="337">
        <v>8.7202196666666509E-2</v>
      </c>
      <c r="F1189" s="338">
        <v>0.45538542685686584</v>
      </c>
      <c r="G1189" s="173">
        <v>0.84943113505863954</v>
      </c>
      <c r="H1189" s="339">
        <v>-0.84281891760399574</v>
      </c>
      <c r="I1189" s="175">
        <v>1.0172233109373288</v>
      </c>
    </row>
    <row r="1190" spans="1:9" x14ac:dyDescent="0.2">
      <c r="A1190" s="411"/>
      <c r="B1190" s="408"/>
      <c r="C1190" s="408"/>
      <c r="D1190" s="170" t="s">
        <v>328</v>
      </c>
      <c r="E1190" s="337">
        <v>-0.70054082016666686</v>
      </c>
      <c r="F1190" s="338">
        <v>0.45538542685686584</v>
      </c>
      <c r="G1190" s="173">
        <v>0.13444571753936799</v>
      </c>
      <c r="H1190" s="174">
        <v>-1.630561934437329</v>
      </c>
      <c r="I1190" s="340">
        <v>0.22948029410399534</v>
      </c>
    </row>
    <row r="1191" spans="1:9" x14ac:dyDescent="0.2">
      <c r="A1191" s="411"/>
      <c r="B1191" s="408"/>
      <c r="C1191" s="420"/>
      <c r="D1191" s="176" t="s">
        <v>329</v>
      </c>
      <c r="E1191" s="333">
        <v>-0.65857991050000009</v>
      </c>
      <c r="F1191" s="334">
        <v>0.45538542685686584</v>
      </c>
      <c r="G1191" s="179">
        <v>0.15848778287682616</v>
      </c>
      <c r="H1191" s="180">
        <v>-1.5886010247706623</v>
      </c>
      <c r="I1191" s="336">
        <v>0.27144120377066211</v>
      </c>
    </row>
    <row r="1192" spans="1:9" x14ac:dyDescent="0.2">
      <c r="A1192" s="411"/>
      <c r="B1192" s="408"/>
      <c r="C1192" s="421" t="s">
        <v>328</v>
      </c>
      <c r="D1192" s="170" t="s">
        <v>256</v>
      </c>
      <c r="E1192" s="337">
        <v>0.40884557183333359</v>
      </c>
      <c r="F1192" s="338">
        <v>0.45538542685686584</v>
      </c>
      <c r="G1192" s="173">
        <v>0.3764406842092185</v>
      </c>
      <c r="H1192" s="339">
        <v>-0.52117554243732866</v>
      </c>
      <c r="I1192" s="175">
        <v>1.3388666861039957</v>
      </c>
    </row>
    <row r="1193" spans="1:9" x14ac:dyDescent="0.2">
      <c r="A1193" s="411"/>
      <c r="B1193" s="408"/>
      <c r="C1193" s="408"/>
      <c r="D1193" s="170" t="s">
        <v>257</v>
      </c>
      <c r="E1193" s="337">
        <v>0.87135286616666685</v>
      </c>
      <c r="F1193" s="338">
        <v>0.45538542685686584</v>
      </c>
      <c r="G1193" s="173">
        <v>6.52768446554918E-2</v>
      </c>
      <c r="H1193" s="339">
        <v>-5.866824810399536E-2</v>
      </c>
      <c r="I1193" s="175">
        <v>1.801373980437329</v>
      </c>
    </row>
    <row r="1194" spans="1:9" x14ac:dyDescent="0.2">
      <c r="A1194" s="411"/>
      <c r="B1194" s="408"/>
      <c r="C1194" s="408"/>
      <c r="D1194" s="170" t="s">
        <v>306</v>
      </c>
      <c r="E1194" s="337">
        <v>0.78774301683333336</v>
      </c>
      <c r="F1194" s="338">
        <v>0.45538542685686584</v>
      </c>
      <c r="G1194" s="173">
        <v>9.3936838998950764E-2</v>
      </c>
      <c r="H1194" s="339">
        <v>-0.14227809743732883</v>
      </c>
      <c r="I1194" s="175">
        <v>1.7177641311039955</v>
      </c>
    </row>
    <row r="1195" spans="1:9" x14ac:dyDescent="0.2">
      <c r="A1195" s="411"/>
      <c r="B1195" s="408"/>
      <c r="C1195" s="408"/>
      <c r="D1195" s="170" t="s">
        <v>327</v>
      </c>
      <c r="E1195" s="337">
        <v>0.70054082016666686</v>
      </c>
      <c r="F1195" s="338">
        <v>0.45538542685686584</v>
      </c>
      <c r="G1195" s="173">
        <v>0.13444571753936799</v>
      </c>
      <c r="H1195" s="339">
        <v>-0.22948029410399534</v>
      </c>
      <c r="I1195" s="175">
        <v>1.630561934437329</v>
      </c>
    </row>
    <row r="1196" spans="1:9" x14ac:dyDescent="0.2">
      <c r="A1196" s="411"/>
      <c r="B1196" s="408"/>
      <c r="C1196" s="420"/>
      <c r="D1196" s="176" t="s">
        <v>329</v>
      </c>
      <c r="E1196" s="333">
        <v>4.1960909666666768E-2</v>
      </c>
      <c r="F1196" s="334">
        <v>0.45538542685686584</v>
      </c>
      <c r="G1196" s="179">
        <v>0.92719641660250451</v>
      </c>
      <c r="H1196" s="335">
        <v>-0.88806020460399548</v>
      </c>
      <c r="I1196" s="336">
        <v>0.97198202393732902</v>
      </c>
    </row>
    <row r="1197" spans="1:9" x14ac:dyDescent="0.2">
      <c r="A1197" s="411"/>
      <c r="B1197" s="408"/>
      <c r="C1197" s="421" t="s">
        <v>329</v>
      </c>
      <c r="D1197" s="170" t="s">
        <v>256</v>
      </c>
      <c r="E1197" s="337">
        <v>0.36688466216666682</v>
      </c>
      <c r="F1197" s="338">
        <v>0.45538542685686584</v>
      </c>
      <c r="G1197" s="173">
        <v>0.4267804544735142</v>
      </c>
      <c r="H1197" s="339">
        <v>-0.56313645210399543</v>
      </c>
      <c r="I1197" s="175">
        <v>1.2969057764373291</v>
      </c>
    </row>
    <row r="1198" spans="1:9" x14ac:dyDescent="0.2">
      <c r="A1198" s="411"/>
      <c r="B1198" s="408"/>
      <c r="C1198" s="408"/>
      <c r="D1198" s="170" t="s">
        <v>257</v>
      </c>
      <c r="E1198" s="337">
        <v>0.82939195650000008</v>
      </c>
      <c r="F1198" s="338">
        <v>0.45538542685686584</v>
      </c>
      <c r="G1198" s="173">
        <v>7.8548291618670496E-2</v>
      </c>
      <c r="H1198" s="339">
        <v>-0.10062915777066213</v>
      </c>
      <c r="I1198" s="175">
        <v>1.7594130707706623</v>
      </c>
    </row>
    <row r="1199" spans="1:9" x14ac:dyDescent="0.2">
      <c r="A1199" s="411"/>
      <c r="B1199" s="408"/>
      <c r="C1199" s="408"/>
      <c r="D1199" s="170" t="s">
        <v>306</v>
      </c>
      <c r="E1199" s="337">
        <v>0.7457821071666666</v>
      </c>
      <c r="F1199" s="338">
        <v>0.45538542685686584</v>
      </c>
      <c r="G1199" s="173">
        <v>0.11193371238168785</v>
      </c>
      <c r="H1199" s="339">
        <v>-0.1842390071039956</v>
      </c>
      <c r="I1199" s="175">
        <v>1.6758032214373288</v>
      </c>
    </row>
    <row r="1200" spans="1:9" x14ac:dyDescent="0.2">
      <c r="A1200" s="411"/>
      <c r="B1200" s="408"/>
      <c r="C1200" s="408"/>
      <c r="D1200" s="170" t="s">
        <v>327</v>
      </c>
      <c r="E1200" s="337">
        <v>0.65857991050000009</v>
      </c>
      <c r="F1200" s="338">
        <v>0.45538542685686584</v>
      </c>
      <c r="G1200" s="173">
        <v>0.15848778287682616</v>
      </c>
      <c r="H1200" s="339">
        <v>-0.27144120377066211</v>
      </c>
      <c r="I1200" s="175">
        <v>1.5886010247706623</v>
      </c>
    </row>
    <row r="1201" spans="1:9" ht="13.5" thickBot="1" x14ac:dyDescent="0.25">
      <c r="A1201" s="406"/>
      <c r="B1201" s="422"/>
      <c r="C1201" s="422"/>
      <c r="D1201" s="184" t="s">
        <v>328</v>
      </c>
      <c r="E1201" s="341">
        <v>-4.1960909666666768E-2</v>
      </c>
      <c r="F1201" s="342">
        <v>0.45538542685686584</v>
      </c>
      <c r="G1201" s="187">
        <v>0.92719641660250451</v>
      </c>
      <c r="H1201" s="343">
        <v>-0.97198202393732902</v>
      </c>
      <c r="I1201" s="344">
        <v>0.88806020460399548</v>
      </c>
    </row>
    <row r="1202" spans="1:9" ht="13.5" thickTop="1" x14ac:dyDescent="0.2">
      <c r="A1202" s="408" t="s">
        <v>308</v>
      </c>
      <c r="B1202" s="408"/>
      <c r="C1202" s="408"/>
      <c r="D1202" s="408"/>
      <c r="E1202" s="408"/>
      <c r="F1202" s="408"/>
      <c r="G1202" s="408"/>
      <c r="H1202" s="408"/>
      <c r="I1202" s="408"/>
    </row>
    <row r="1203" spans="1:9" ht="15" x14ac:dyDescent="0.25">
      <c r="A1203" s="315"/>
      <c r="B1203" s="315"/>
      <c r="C1203" s="315"/>
      <c r="D1203" s="315"/>
      <c r="E1203" s="315"/>
      <c r="F1203" s="315"/>
      <c r="G1203" s="315"/>
      <c r="H1203" s="315"/>
      <c r="I1203" s="315"/>
    </row>
    <row r="1204" spans="1:9" ht="15" x14ac:dyDescent="0.25">
      <c r="A1204" s="315"/>
      <c r="B1204" s="315"/>
      <c r="C1204" s="315"/>
      <c r="D1204" s="315"/>
      <c r="E1204" s="315"/>
      <c r="F1204" s="315"/>
      <c r="G1204" s="315"/>
      <c r="H1204" s="315"/>
      <c r="I1204" s="315"/>
    </row>
    <row r="1205" spans="1:9" ht="18" x14ac:dyDescent="0.25">
      <c r="A1205" s="137" t="s">
        <v>309</v>
      </c>
      <c r="B1205" s="315"/>
      <c r="C1205" s="315"/>
      <c r="D1205" s="315"/>
      <c r="E1205" s="315"/>
      <c r="F1205" s="315"/>
      <c r="G1205" s="315"/>
      <c r="H1205" s="315"/>
      <c r="I1205" s="315"/>
    </row>
    <row r="1206" spans="1:9" ht="15" x14ac:dyDescent="0.25">
      <c r="A1206" s="315"/>
      <c r="B1206" s="315"/>
      <c r="C1206" s="315"/>
      <c r="D1206" s="315"/>
      <c r="E1206" s="315"/>
      <c r="F1206" s="315"/>
      <c r="G1206" s="315"/>
      <c r="H1206" s="315"/>
      <c r="I1206" s="315"/>
    </row>
    <row r="1207" spans="1:9" ht="15.75" thickBot="1" x14ac:dyDescent="0.3">
      <c r="A1207" s="407" t="s">
        <v>519</v>
      </c>
      <c r="B1207" s="407"/>
      <c r="C1207" s="407"/>
      <c r="D1207" s="407"/>
      <c r="E1207" s="407"/>
      <c r="F1207" s="315"/>
      <c r="G1207" s="315"/>
      <c r="H1207" s="315"/>
      <c r="I1207" s="315"/>
    </row>
    <row r="1208" spans="1:9" ht="15.75" thickTop="1" x14ac:dyDescent="0.25">
      <c r="A1208" s="412" t="s">
        <v>135</v>
      </c>
      <c r="B1208" s="413"/>
      <c r="C1208" s="416" t="s">
        <v>251</v>
      </c>
      <c r="D1208" s="417" t="s">
        <v>311</v>
      </c>
      <c r="E1208" s="418"/>
      <c r="F1208" s="315"/>
      <c r="G1208" s="315"/>
      <c r="H1208" s="315"/>
      <c r="I1208" s="315"/>
    </row>
    <row r="1209" spans="1:9" ht="15.75" thickBot="1" x14ac:dyDescent="0.3">
      <c r="A1209" s="414"/>
      <c r="B1209" s="415"/>
      <c r="C1209" s="419"/>
      <c r="D1209" s="209" t="s">
        <v>312</v>
      </c>
      <c r="E1209" s="191" t="s">
        <v>313</v>
      </c>
      <c r="F1209" s="315"/>
      <c r="G1209" s="315"/>
      <c r="H1209" s="315"/>
      <c r="I1209" s="315"/>
    </row>
    <row r="1210" spans="1:9" ht="15.75" thickTop="1" x14ac:dyDescent="0.25">
      <c r="A1210" s="404" t="s">
        <v>615</v>
      </c>
      <c r="B1210" s="164" t="s">
        <v>306</v>
      </c>
      <c r="C1210" s="192">
        <v>6</v>
      </c>
      <c r="D1210" s="331">
        <v>0.9925015144999999</v>
      </c>
      <c r="E1210" s="345"/>
      <c r="F1210" s="315"/>
      <c r="G1210" s="315"/>
      <c r="H1210" s="315"/>
      <c r="I1210" s="315"/>
    </row>
    <row r="1211" spans="1:9" ht="15" x14ac:dyDescent="0.25">
      <c r="A1211" s="405"/>
      <c r="B1211" s="176" t="s">
        <v>257</v>
      </c>
      <c r="C1211" s="194">
        <v>6</v>
      </c>
      <c r="D1211" s="180">
        <v>1.0310266733333333</v>
      </c>
      <c r="E1211" s="327"/>
      <c r="F1211" s="315"/>
      <c r="G1211" s="315"/>
      <c r="H1211" s="315"/>
      <c r="I1211" s="315"/>
    </row>
    <row r="1212" spans="1:9" ht="15" x14ac:dyDescent="0.25">
      <c r="A1212" s="411"/>
      <c r="B1212" s="170" t="s">
        <v>327</v>
      </c>
      <c r="C1212" s="193">
        <v>6</v>
      </c>
      <c r="D1212" s="174">
        <v>1.1553258891666667</v>
      </c>
      <c r="E1212" s="175">
        <v>1.1553258891666667</v>
      </c>
      <c r="F1212" s="315"/>
      <c r="G1212" s="315"/>
      <c r="H1212" s="315"/>
      <c r="I1212" s="315"/>
    </row>
    <row r="1213" spans="1:9" ht="15" x14ac:dyDescent="0.25">
      <c r="A1213" s="411"/>
      <c r="B1213" s="170" t="s">
        <v>329</v>
      </c>
      <c r="C1213" s="193">
        <v>6</v>
      </c>
      <c r="D1213" s="174">
        <v>1.1781221893333333</v>
      </c>
      <c r="E1213" s="175">
        <v>1.1781221893333333</v>
      </c>
      <c r="F1213" s="315"/>
      <c r="G1213" s="315"/>
      <c r="H1213" s="315"/>
      <c r="I1213" s="315"/>
    </row>
    <row r="1214" spans="1:9" ht="15" x14ac:dyDescent="0.25">
      <c r="A1214" s="405"/>
      <c r="B1214" s="176" t="s">
        <v>256</v>
      </c>
      <c r="C1214" s="194">
        <v>6</v>
      </c>
      <c r="D1214" s="180">
        <v>1.2696313825000001</v>
      </c>
      <c r="E1214" s="181">
        <v>1.2696313825000001</v>
      </c>
      <c r="F1214" s="315"/>
      <c r="G1214" s="315"/>
      <c r="H1214" s="315"/>
      <c r="I1214" s="315"/>
    </row>
    <row r="1215" spans="1:9" ht="15" x14ac:dyDescent="0.25">
      <c r="A1215" s="411"/>
      <c r="B1215" s="170" t="s">
        <v>328</v>
      </c>
      <c r="C1215" s="193">
        <v>6</v>
      </c>
      <c r="D1215" s="155"/>
      <c r="E1215" s="175">
        <v>1.4699064598333333</v>
      </c>
      <c r="F1215" s="315"/>
      <c r="G1215" s="315"/>
      <c r="H1215" s="315"/>
      <c r="I1215" s="315"/>
    </row>
    <row r="1216" spans="1:9" ht="15.75" thickBot="1" x14ac:dyDescent="0.3">
      <c r="A1216" s="406"/>
      <c r="B1216" s="195" t="s">
        <v>264</v>
      </c>
      <c r="C1216" s="196"/>
      <c r="D1216" s="187">
        <v>0.35064536744796193</v>
      </c>
      <c r="E1216" s="197">
        <v>0.22431140268545824</v>
      </c>
      <c r="F1216" s="315"/>
      <c r="G1216" s="315"/>
      <c r="H1216" s="315"/>
      <c r="I1216" s="315"/>
    </row>
    <row r="1217" spans="1:9" ht="15.75" thickTop="1" x14ac:dyDescent="0.25">
      <c r="A1217" s="408" t="s">
        <v>315</v>
      </c>
      <c r="B1217" s="408"/>
      <c r="C1217" s="408"/>
      <c r="D1217" s="408"/>
      <c r="E1217" s="408"/>
      <c r="F1217" s="315"/>
      <c r="G1217" s="315"/>
      <c r="H1217" s="315"/>
      <c r="I1217" s="315"/>
    </row>
    <row r="1218" spans="1:9" ht="15" x14ac:dyDescent="0.25">
      <c r="A1218" s="408" t="s">
        <v>420</v>
      </c>
      <c r="B1218" s="408"/>
      <c r="C1218" s="408"/>
      <c r="D1218" s="408"/>
      <c r="E1218" s="408"/>
      <c r="F1218" s="315"/>
      <c r="G1218" s="315"/>
      <c r="H1218" s="315"/>
      <c r="I1218" s="315"/>
    </row>
    <row r="1219" spans="1:9" ht="15" x14ac:dyDescent="0.25">
      <c r="A1219" s="315"/>
      <c r="B1219" s="315"/>
      <c r="C1219" s="315"/>
      <c r="D1219" s="315"/>
      <c r="E1219" s="315"/>
      <c r="F1219" s="315"/>
      <c r="G1219" s="315"/>
      <c r="H1219" s="315"/>
      <c r="I1219" s="315"/>
    </row>
    <row r="1220" spans="1:9" ht="15.75" thickBot="1" x14ac:dyDescent="0.3">
      <c r="A1220" s="407" t="s">
        <v>520</v>
      </c>
      <c r="B1220" s="407"/>
      <c r="C1220" s="407"/>
      <c r="D1220" s="407"/>
      <c r="E1220" s="407"/>
      <c r="F1220" s="315"/>
      <c r="G1220" s="315"/>
      <c r="H1220" s="315"/>
      <c r="I1220" s="315"/>
    </row>
    <row r="1221" spans="1:9" ht="15.75" thickTop="1" x14ac:dyDescent="0.25">
      <c r="A1221" s="412" t="s">
        <v>135</v>
      </c>
      <c r="B1221" s="413"/>
      <c r="C1221" s="416" t="s">
        <v>251</v>
      </c>
      <c r="D1221" s="417" t="s">
        <v>311</v>
      </c>
      <c r="E1221" s="418"/>
      <c r="F1221" s="315"/>
      <c r="G1221" s="315"/>
      <c r="H1221" s="315"/>
      <c r="I1221" s="315"/>
    </row>
    <row r="1222" spans="1:9" ht="15.75" thickBot="1" x14ac:dyDescent="0.3">
      <c r="A1222" s="414"/>
      <c r="B1222" s="415"/>
      <c r="C1222" s="419"/>
      <c r="D1222" s="209" t="s">
        <v>312</v>
      </c>
      <c r="E1222" s="191" t="s">
        <v>313</v>
      </c>
      <c r="F1222" s="315"/>
      <c r="G1222" s="315"/>
      <c r="H1222" s="315"/>
      <c r="I1222" s="315"/>
    </row>
    <row r="1223" spans="1:9" ht="15.75" thickTop="1" x14ac:dyDescent="0.25">
      <c r="A1223" s="404" t="s">
        <v>615</v>
      </c>
      <c r="B1223" s="164" t="s">
        <v>306</v>
      </c>
      <c r="C1223" s="192">
        <v>6</v>
      </c>
      <c r="D1223" s="168">
        <v>9.9145669723333345</v>
      </c>
      <c r="E1223" s="345"/>
      <c r="F1223" s="315"/>
      <c r="G1223" s="315"/>
      <c r="H1223" s="315"/>
      <c r="I1223" s="315"/>
    </row>
    <row r="1224" spans="1:9" ht="15" x14ac:dyDescent="0.25">
      <c r="A1224" s="405"/>
      <c r="B1224" s="176" t="s">
        <v>257</v>
      </c>
      <c r="C1224" s="194">
        <v>6</v>
      </c>
      <c r="D1224" s="180">
        <v>10.114108870166667</v>
      </c>
      <c r="E1224" s="327"/>
      <c r="F1224" s="315"/>
      <c r="G1224" s="315"/>
      <c r="H1224" s="315"/>
      <c r="I1224" s="315"/>
    </row>
    <row r="1225" spans="1:9" ht="15" x14ac:dyDescent="0.25">
      <c r="A1225" s="411"/>
      <c r="B1225" s="170" t="s">
        <v>327</v>
      </c>
      <c r="C1225" s="193">
        <v>6</v>
      </c>
      <c r="D1225" s="174">
        <v>10.844670148333334</v>
      </c>
      <c r="E1225" s="175">
        <v>10.844670148333334</v>
      </c>
      <c r="F1225" s="315"/>
      <c r="G1225" s="315"/>
      <c r="H1225" s="315"/>
      <c r="I1225" s="315"/>
    </row>
    <row r="1226" spans="1:9" ht="15" x14ac:dyDescent="0.25">
      <c r="A1226" s="411"/>
      <c r="B1226" s="170" t="s">
        <v>329</v>
      </c>
      <c r="C1226" s="193">
        <v>6</v>
      </c>
      <c r="D1226" s="174">
        <v>11.5137035805</v>
      </c>
      <c r="E1226" s="175">
        <v>11.5137035805</v>
      </c>
      <c r="F1226" s="315"/>
      <c r="G1226" s="315"/>
      <c r="H1226" s="315"/>
      <c r="I1226" s="315"/>
    </row>
    <row r="1227" spans="1:9" ht="15" x14ac:dyDescent="0.25">
      <c r="A1227" s="405"/>
      <c r="B1227" s="176" t="s">
        <v>256</v>
      </c>
      <c r="C1227" s="194">
        <v>6</v>
      </c>
      <c r="D1227" s="180">
        <v>12.31762932</v>
      </c>
      <c r="E1227" s="181">
        <v>12.31762932</v>
      </c>
      <c r="F1227" s="315"/>
      <c r="G1227" s="315"/>
      <c r="H1227" s="315"/>
      <c r="I1227" s="315"/>
    </row>
    <row r="1228" spans="1:9" ht="15" x14ac:dyDescent="0.25">
      <c r="A1228" s="411"/>
      <c r="B1228" s="170" t="s">
        <v>328</v>
      </c>
      <c r="C1228" s="193">
        <v>6</v>
      </c>
      <c r="D1228" s="155"/>
      <c r="E1228" s="175">
        <v>13.793722465000002</v>
      </c>
      <c r="F1228" s="315"/>
      <c r="G1228" s="315"/>
      <c r="H1228" s="315"/>
      <c r="I1228" s="315"/>
    </row>
    <row r="1229" spans="1:9" ht="15.75" thickBot="1" x14ac:dyDescent="0.3">
      <c r="A1229" s="406"/>
      <c r="B1229" s="195" t="s">
        <v>264</v>
      </c>
      <c r="C1229" s="196"/>
      <c r="D1229" s="187">
        <v>0.24071772305128381</v>
      </c>
      <c r="E1229" s="197">
        <v>8.9473376196179788E-2</v>
      </c>
      <c r="F1229" s="315"/>
      <c r="G1229" s="315"/>
      <c r="H1229" s="315"/>
      <c r="I1229" s="315"/>
    </row>
    <row r="1230" spans="1:9" ht="15.75" thickTop="1" x14ac:dyDescent="0.25">
      <c r="A1230" s="408" t="s">
        <v>315</v>
      </c>
      <c r="B1230" s="408"/>
      <c r="C1230" s="408"/>
      <c r="D1230" s="408"/>
      <c r="E1230" s="408"/>
      <c r="F1230" s="315"/>
      <c r="G1230" s="315"/>
      <c r="H1230" s="315"/>
      <c r="I1230" s="315"/>
    </row>
    <row r="1231" spans="1:9" ht="15" x14ac:dyDescent="0.25">
      <c r="A1231" s="408" t="s">
        <v>420</v>
      </c>
      <c r="B1231" s="408"/>
      <c r="C1231" s="408"/>
      <c r="D1231" s="408"/>
      <c r="E1231" s="408"/>
      <c r="F1231" s="315"/>
      <c r="G1231" s="315"/>
      <c r="H1231" s="315"/>
      <c r="I1231" s="315"/>
    </row>
    <row r="1232" spans="1:9" ht="15" x14ac:dyDescent="0.25">
      <c r="A1232" s="315"/>
      <c r="B1232" s="315"/>
      <c r="C1232" s="315"/>
      <c r="D1232" s="315"/>
      <c r="E1232" s="315"/>
      <c r="F1232" s="315"/>
      <c r="G1232" s="315"/>
      <c r="H1232" s="315"/>
      <c r="I1232" s="315"/>
    </row>
    <row r="1233" spans="1:9" ht="15.75" thickBot="1" x14ac:dyDescent="0.3">
      <c r="A1233" s="407" t="s">
        <v>521</v>
      </c>
      <c r="B1233" s="407"/>
      <c r="C1233" s="407"/>
      <c r="D1233" s="407"/>
      <c r="E1233" s="315"/>
      <c r="F1233" s="315"/>
      <c r="G1233" s="315"/>
      <c r="H1233" s="315"/>
      <c r="I1233" s="315"/>
    </row>
    <row r="1234" spans="1:9" ht="25.5" thickTop="1" x14ac:dyDescent="0.25">
      <c r="A1234" s="412" t="s">
        <v>135</v>
      </c>
      <c r="B1234" s="413"/>
      <c r="C1234" s="416" t="s">
        <v>251</v>
      </c>
      <c r="D1234" s="314" t="s">
        <v>311</v>
      </c>
      <c r="E1234" s="315"/>
      <c r="F1234" s="315"/>
      <c r="G1234" s="315"/>
      <c r="H1234" s="315"/>
      <c r="I1234" s="315"/>
    </row>
    <row r="1235" spans="1:9" ht="15.75" thickBot="1" x14ac:dyDescent="0.3">
      <c r="A1235" s="414"/>
      <c r="B1235" s="415"/>
      <c r="C1235" s="419"/>
      <c r="D1235" s="191" t="s">
        <v>312</v>
      </c>
      <c r="E1235" s="315"/>
      <c r="F1235" s="315"/>
      <c r="G1235" s="315"/>
      <c r="H1235" s="315"/>
      <c r="I1235" s="315"/>
    </row>
    <row r="1236" spans="1:9" ht="15.75" thickTop="1" x14ac:dyDescent="0.25">
      <c r="A1236" s="404" t="s">
        <v>615</v>
      </c>
      <c r="B1236" s="164" t="s">
        <v>306</v>
      </c>
      <c r="C1236" s="192">
        <v>6</v>
      </c>
      <c r="D1236" s="332">
        <v>0.90242034916666658</v>
      </c>
      <c r="E1236" s="315"/>
      <c r="F1236" s="315"/>
      <c r="G1236" s="315"/>
      <c r="H1236" s="315"/>
      <c r="I1236" s="315"/>
    </row>
    <row r="1237" spans="1:9" ht="15" x14ac:dyDescent="0.25">
      <c r="A1237" s="405"/>
      <c r="B1237" s="176" t="s">
        <v>327</v>
      </c>
      <c r="C1237" s="194">
        <v>6</v>
      </c>
      <c r="D1237" s="336">
        <v>0.91895947416666679</v>
      </c>
      <c r="E1237" s="315"/>
      <c r="F1237" s="315"/>
      <c r="G1237" s="315"/>
      <c r="H1237" s="315"/>
      <c r="I1237" s="315"/>
    </row>
    <row r="1238" spans="1:9" ht="15" x14ac:dyDescent="0.25">
      <c r="A1238" s="411"/>
      <c r="B1238" s="170" t="s">
        <v>329</v>
      </c>
      <c r="C1238" s="193">
        <v>6</v>
      </c>
      <c r="D1238" s="340">
        <v>0.9205669763333334</v>
      </c>
      <c r="E1238" s="315"/>
      <c r="F1238" s="315"/>
      <c r="G1238" s="315"/>
      <c r="H1238" s="315"/>
      <c r="I1238" s="315"/>
    </row>
    <row r="1239" spans="1:9" ht="15" x14ac:dyDescent="0.25">
      <c r="A1239" s="411"/>
      <c r="B1239" s="170" t="s">
        <v>257</v>
      </c>
      <c r="C1239" s="193">
        <v>6</v>
      </c>
      <c r="D1239" s="340">
        <v>0.94586294666666648</v>
      </c>
      <c r="E1239" s="315"/>
      <c r="F1239" s="315"/>
      <c r="G1239" s="315"/>
      <c r="H1239" s="315"/>
      <c r="I1239" s="315"/>
    </row>
    <row r="1240" spans="1:9" ht="15" x14ac:dyDescent="0.25">
      <c r="A1240" s="405"/>
      <c r="B1240" s="176" t="s">
        <v>256</v>
      </c>
      <c r="C1240" s="194">
        <v>6</v>
      </c>
      <c r="D1240" s="181">
        <v>1.0749216020000001</v>
      </c>
      <c r="E1240" s="315"/>
      <c r="F1240" s="315"/>
      <c r="G1240" s="315"/>
      <c r="H1240" s="315"/>
      <c r="I1240" s="315"/>
    </row>
    <row r="1241" spans="1:9" ht="15" x14ac:dyDescent="0.25">
      <c r="A1241" s="411"/>
      <c r="B1241" s="170" t="s">
        <v>328</v>
      </c>
      <c r="C1241" s="193">
        <v>6</v>
      </c>
      <c r="D1241" s="175">
        <v>1.1696006793333333</v>
      </c>
      <c r="E1241" s="315"/>
      <c r="F1241" s="315"/>
      <c r="G1241" s="315"/>
      <c r="H1241" s="315"/>
      <c r="I1241" s="315"/>
    </row>
    <row r="1242" spans="1:9" ht="15.75" thickBot="1" x14ac:dyDescent="0.3">
      <c r="A1242" s="406"/>
      <c r="B1242" s="195" t="s">
        <v>264</v>
      </c>
      <c r="C1242" s="196"/>
      <c r="D1242" s="197">
        <v>0.148744729098235</v>
      </c>
      <c r="E1242" s="315"/>
      <c r="F1242" s="315"/>
      <c r="G1242" s="315"/>
      <c r="H1242" s="315"/>
      <c r="I1242" s="315"/>
    </row>
    <row r="1243" spans="1:9" ht="15.75" thickTop="1" x14ac:dyDescent="0.25">
      <c r="A1243" s="408" t="s">
        <v>315</v>
      </c>
      <c r="B1243" s="408"/>
      <c r="C1243" s="408"/>
      <c r="D1243" s="408"/>
      <c r="E1243" s="315"/>
      <c r="F1243" s="315"/>
      <c r="G1243" s="315"/>
      <c r="H1243" s="315"/>
      <c r="I1243" s="315"/>
    </row>
    <row r="1244" spans="1:9" ht="15" x14ac:dyDescent="0.25">
      <c r="A1244" s="408" t="s">
        <v>420</v>
      </c>
      <c r="B1244" s="408"/>
      <c r="C1244" s="408"/>
      <c r="D1244" s="408"/>
      <c r="E1244" s="315"/>
      <c r="F1244" s="315"/>
      <c r="G1244" s="315"/>
      <c r="H1244" s="315"/>
      <c r="I1244" s="315"/>
    </row>
    <row r="1245" spans="1:9" ht="15" x14ac:dyDescent="0.25">
      <c r="A1245" s="315"/>
      <c r="B1245" s="315"/>
      <c r="C1245" s="315"/>
      <c r="D1245" s="315"/>
      <c r="E1245" s="315"/>
      <c r="F1245" s="315"/>
      <c r="G1245" s="315"/>
      <c r="H1245" s="315"/>
      <c r="I1245" s="315"/>
    </row>
    <row r="1246" spans="1:9" ht="15.75" thickBot="1" x14ac:dyDescent="0.3">
      <c r="A1246" s="407" t="s">
        <v>522</v>
      </c>
      <c r="B1246" s="407"/>
      <c r="C1246" s="407"/>
      <c r="D1246" s="407"/>
      <c r="E1246" s="407"/>
      <c r="F1246" s="315"/>
      <c r="G1246" s="315"/>
      <c r="H1246" s="315"/>
      <c r="I1246" s="315"/>
    </row>
    <row r="1247" spans="1:9" ht="15.75" thickTop="1" x14ac:dyDescent="0.25">
      <c r="A1247" s="412" t="s">
        <v>135</v>
      </c>
      <c r="B1247" s="413"/>
      <c r="C1247" s="416" t="s">
        <v>251</v>
      </c>
      <c r="D1247" s="417" t="s">
        <v>311</v>
      </c>
      <c r="E1247" s="418"/>
      <c r="F1247" s="315"/>
      <c r="G1247" s="315"/>
      <c r="H1247" s="315"/>
      <c r="I1247" s="315"/>
    </row>
    <row r="1248" spans="1:9" ht="15.75" thickBot="1" x14ac:dyDescent="0.3">
      <c r="A1248" s="414"/>
      <c r="B1248" s="415"/>
      <c r="C1248" s="419"/>
      <c r="D1248" s="209" t="s">
        <v>312</v>
      </c>
      <c r="E1248" s="191" t="s">
        <v>313</v>
      </c>
      <c r="F1248" s="315"/>
      <c r="G1248" s="315"/>
      <c r="H1248" s="315"/>
      <c r="I1248" s="315"/>
    </row>
    <row r="1249" spans="1:9" ht="15.75" thickTop="1" x14ac:dyDescent="0.25">
      <c r="A1249" s="404" t="s">
        <v>615</v>
      </c>
      <c r="B1249" s="164" t="s">
        <v>329</v>
      </c>
      <c r="C1249" s="192">
        <v>6</v>
      </c>
      <c r="D1249" s="331">
        <v>2.6526018333333334E-3</v>
      </c>
      <c r="E1249" s="345"/>
      <c r="F1249" s="315"/>
      <c r="G1249" s="315"/>
      <c r="H1249" s="315"/>
      <c r="I1249" s="315"/>
    </row>
    <row r="1250" spans="1:9" ht="15" x14ac:dyDescent="0.25">
      <c r="A1250" s="405"/>
      <c r="B1250" s="176" t="s">
        <v>328</v>
      </c>
      <c r="C1250" s="194">
        <v>6</v>
      </c>
      <c r="D1250" s="335">
        <v>3.4070563333333335E-3</v>
      </c>
      <c r="E1250" s="327"/>
      <c r="F1250" s="315"/>
      <c r="G1250" s="315"/>
      <c r="H1250" s="315"/>
      <c r="I1250" s="315"/>
    </row>
    <row r="1251" spans="1:9" ht="15" x14ac:dyDescent="0.25">
      <c r="A1251" s="411"/>
      <c r="B1251" s="170" t="s">
        <v>327</v>
      </c>
      <c r="C1251" s="193">
        <v>6</v>
      </c>
      <c r="D1251" s="339">
        <v>2.1686718333333337E-2</v>
      </c>
      <c r="E1251" s="340">
        <v>2.1686718333333337E-2</v>
      </c>
      <c r="F1251" s="315"/>
      <c r="G1251" s="315"/>
      <c r="H1251" s="315"/>
      <c r="I1251" s="315"/>
    </row>
    <row r="1252" spans="1:9" ht="15" x14ac:dyDescent="0.25">
      <c r="A1252" s="411"/>
      <c r="B1252" s="170" t="s">
        <v>256</v>
      </c>
      <c r="C1252" s="193">
        <v>6</v>
      </c>
      <c r="D1252" s="339">
        <v>2.3186481333333332E-2</v>
      </c>
      <c r="E1252" s="340">
        <v>2.3186481333333332E-2</v>
      </c>
      <c r="F1252" s="315"/>
      <c r="G1252" s="315"/>
      <c r="H1252" s="315"/>
      <c r="I1252" s="315"/>
    </row>
    <row r="1253" spans="1:9" ht="15" x14ac:dyDescent="0.25">
      <c r="A1253" s="405"/>
      <c r="B1253" s="176" t="s">
        <v>257</v>
      </c>
      <c r="C1253" s="194">
        <v>6</v>
      </c>
      <c r="D1253" s="335">
        <v>3.5080749666666668E-2</v>
      </c>
      <c r="E1253" s="336">
        <v>3.5080749666666668E-2</v>
      </c>
      <c r="F1253" s="315"/>
      <c r="G1253" s="315"/>
      <c r="H1253" s="315"/>
      <c r="I1253" s="315"/>
    </row>
    <row r="1254" spans="1:9" ht="15" x14ac:dyDescent="0.25">
      <c r="A1254" s="411"/>
      <c r="B1254" s="170" t="s">
        <v>306</v>
      </c>
      <c r="C1254" s="193">
        <v>6</v>
      </c>
      <c r="D1254" s="155"/>
      <c r="E1254" s="340">
        <v>4.0433425666666668E-2</v>
      </c>
      <c r="F1254" s="315"/>
      <c r="G1254" s="315"/>
      <c r="H1254" s="315"/>
      <c r="I1254" s="315"/>
    </row>
    <row r="1255" spans="1:9" ht="15.75" thickBot="1" x14ac:dyDescent="0.3">
      <c r="A1255" s="406"/>
      <c r="B1255" s="195" t="s">
        <v>264</v>
      </c>
      <c r="C1255" s="196"/>
      <c r="D1255" s="187">
        <v>9.1696571679795835E-2</v>
      </c>
      <c r="E1255" s="197">
        <v>0.60600432296500739</v>
      </c>
      <c r="F1255" s="315"/>
      <c r="G1255" s="315"/>
      <c r="H1255" s="315"/>
      <c r="I1255" s="315"/>
    </row>
    <row r="1256" spans="1:9" ht="15.75" thickTop="1" x14ac:dyDescent="0.25">
      <c r="A1256" s="408" t="s">
        <v>315</v>
      </c>
      <c r="B1256" s="408"/>
      <c r="C1256" s="408"/>
      <c r="D1256" s="408"/>
      <c r="E1256" s="408"/>
      <c r="F1256" s="315"/>
      <c r="G1256" s="315"/>
      <c r="H1256" s="315"/>
      <c r="I1256" s="315"/>
    </row>
    <row r="1257" spans="1:9" ht="15" x14ac:dyDescent="0.25">
      <c r="A1257" s="408" t="s">
        <v>420</v>
      </c>
      <c r="B1257" s="408"/>
      <c r="C1257" s="408"/>
      <c r="D1257" s="408"/>
      <c r="E1257" s="408"/>
      <c r="F1257" s="315"/>
      <c r="G1257" s="315"/>
      <c r="H1257" s="315"/>
      <c r="I1257" s="315"/>
    </row>
    <row r="1258" spans="1:9" ht="15" x14ac:dyDescent="0.25">
      <c r="A1258" s="315"/>
      <c r="B1258" s="315"/>
      <c r="C1258" s="315"/>
      <c r="D1258" s="315"/>
      <c r="E1258" s="315"/>
      <c r="F1258" s="315"/>
      <c r="G1258" s="315"/>
      <c r="H1258" s="315"/>
      <c r="I1258" s="315"/>
    </row>
    <row r="1259" spans="1:9" ht="15.75" thickBot="1" x14ac:dyDescent="0.3">
      <c r="A1259" s="407" t="s">
        <v>523</v>
      </c>
      <c r="B1259" s="407"/>
      <c r="C1259" s="407"/>
      <c r="D1259" s="407"/>
      <c r="E1259" s="315"/>
      <c r="F1259" s="315"/>
      <c r="G1259" s="315"/>
      <c r="H1259" s="315"/>
      <c r="I1259" s="315"/>
    </row>
    <row r="1260" spans="1:9" ht="25.5" thickTop="1" x14ac:dyDescent="0.25">
      <c r="A1260" s="412" t="s">
        <v>135</v>
      </c>
      <c r="B1260" s="413"/>
      <c r="C1260" s="416" t="s">
        <v>251</v>
      </c>
      <c r="D1260" s="314" t="s">
        <v>311</v>
      </c>
      <c r="E1260" s="315"/>
      <c r="F1260" s="315"/>
      <c r="G1260" s="315"/>
      <c r="H1260" s="315"/>
      <c r="I1260" s="315"/>
    </row>
    <row r="1261" spans="1:9" ht="15.75" thickBot="1" x14ac:dyDescent="0.3">
      <c r="A1261" s="414"/>
      <c r="B1261" s="415"/>
      <c r="C1261" s="419"/>
      <c r="D1261" s="191" t="s">
        <v>312</v>
      </c>
      <c r="E1261" s="315"/>
      <c r="F1261" s="315"/>
      <c r="G1261" s="315"/>
      <c r="H1261" s="315"/>
      <c r="I1261" s="315"/>
    </row>
    <row r="1262" spans="1:9" ht="15.75" thickTop="1" x14ac:dyDescent="0.25">
      <c r="A1262" s="404" t="s">
        <v>615</v>
      </c>
      <c r="B1262" s="164" t="s">
        <v>306</v>
      </c>
      <c r="C1262" s="192">
        <v>6</v>
      </c>
      <c r="D1262" s="332">
        <v>5.8203345666666663E-2</v>
      </c>
      <c r="E1262" s="315"/>
      <c r="F1262" s="315"/>
      <c r="G1262" s="315"/>
      <c r="H1262" s="315"/>
      <c r="I1262" s="315"/>
    </row>
    <row r="1263" spans="1:9" ht="15" x14ac:dyDescent="0.25">
      <c r="A1263" s="405"/>
      <c r="B1263" s="176" t="s">
        <v>327</v>
      </c>
      <c r="C1263" s="194">
        <v>6</v>
      </c>
      <c r="D1263" s="336">
        <v>7.1412523333333325E-2</v>
      </c>
      <c r="E1263" s="315"/>
      <c r="F1263" s="315"/>
      <c r="G1263" s="315"/>
      <c r="H1263" s="315"/>
      <c r="I1263" s="315"/>
    </row>
    <row r="1264" spans="1:9" ht="15" x14ac:dyDescent="0.25">
      <c r="A1264" s="411"/>
      <c r="B1264" s="170" t="s">
        <v>256</v>
      </c>
      <c r="C1264" s="193">
        <v>6</v>
      </c>
      <c r="D1264" s="340">
        <v>8.2004227833333318E-2</v>
      </c>
      <c r="E1264" s="315"/>
      <c r="F1264" s="315"/>
      <c r="G1264" s="315"/>
      <c r="H1264" s="315"/>
      <c r="I1264" s="315"/>
    </row>
    <row r="1265" spans="1:9" ht="15" x14ac:dyDescent="0.25">
      <c r="A1265" s="411"/>
      <c r="B1265" s="170" t="s">
        <v>257</v>
      </c>
      <c r="C1265" s="193">
        <v>6</v>
      </c>
      <c r="D1265" s="340">
        <v>8.3058937166666666E-2</v>
      </c>
      <c r="E1265" s="315"/>
      <c r="F1265" s="315"/>
      <c r="G1265" s="315"/>
      <c r="H1265" s="315"/>
      <c r="I1265" s="315"/>
    </row>
    <row r="1266" spans="1:9" ht="15" x14ac:dyDescent="0.25">
      <c r="A1266" s="405"/>
      <c r="B1266" s="176" t="s">
        <v>328</v>
      </c>
      <c r="C1266" s="194">
        <v>6</v>
      </c>
      <c r="D1266" s="336">
        <v>8.6433891166666665E-2</v>
      </c>
      <c r="E1266" s="315"/>
      <c r="F1266" s="315"/>
      <c r="G1266" s="315"/>
      <c r="H1266" s="315"/>
      <c r="I1266" s="315"/>
    </row>
    <row r="1267" spans="1:9" ht="15" x14ac:dyDescent="0.25">
      <c r="A1267" s="411"/>
      <c r="B1267" s="170" t="s">
        <v>329</v>
      </c>
      <c r="C1267" s="193">
        <v>6</v>
      </c>
      <c r="D1267" s="340">
        <v>9.9289015666666661E-2</v>
      </c>
      <c r="E1267" s="315"/>
      <c r="F1267" s="315"/>
      <c r="G1267" s="315"/>
      <c r="H1267" s="315"/>
      <c r="I1267" s="315"/>
    </row>
    <row r="1268" spans="1:9" ht="15.75" thickBot="1" x14ac:dyDescent="0.3">
      <c r="A1268" s="406"/>
      <c r="B1268" s="195" t="s">
        <v>264</v>
      </c>
      <c r="C1268" s="196"/>
      <c r="D1268" s="197">
        <v>0.51914639536818807</v>
      </c>
      <c r="E1268" s="315"/>
      <c r="F1268" s="315"/>
      <c r="G1268" s="315"/>
      <c r="H1268" s="315"/>
      <c r="I1268" s="315"/>
    </row>
    <row r="1269" spans="1:9" ht="15.75" thickTop="1" x14ac:dyDescent="0.25">
      <c r="A1269" s="408" t="s">
        <v>315</v>
      </c>
      <c r="B1269" s="408"/>
      <c r="C1269" s="408"/>
      <c r="D1269" s="408"/>
      <c r="E1269" s="315"/>
      <c r="F1269" s="315"/>
      <c r="G1269" s="315"/>
      <c r="H1269" s="315"/>
      <c r="I1269" s="315"/>
    </row>
    <row r="1270" spans="1:9" ht="15" x14ac:dyDescent="0.25">
      <c r="A1270" s="408" t="s">
        <v>420</v>
      </c>
      <c r="B1270" s="408"/>
      <c r="C1270" s="408"/>
      <c r="D1270" s="408"/>
      <c r="E1270" s="315"/>
      <c r="F1270" s="315"/>
      <c r="G1270" s="315"/>
      <c r="H1270" s="315"/>
      <c r="I1270" s="315"/>
    </row>
    <row r="1271" spans="1:9" ht="15" x14ac:dyDescent="0.25">
      <c r="A1271" s="315"/>
      <c r="B1271" s="315"/>
      <c r="C1271" s="315"/>
      <c r="D1271" s="315"/>
      <c r="E1271" s="315"/>
      <c r="F1271" s="315"/>
      <c r="G1271" s="315"/>
      <c r="H1271" s="315"/>
      <c r="I1271" s="315"/>
    </row>
    <row r="1272" spans="1:9" ht="15.75" thickBot="1" x14ac:dyDescent="0.3">
      <c r="A1272" s="407" t="s">
        <v>524</v>
      </c>
      <c r="B1272" s="407"/>
      <c r="C1272" s="407"/>
      <c r="D1272" s="407"/>
      <c r="E1272" s="407"/>
      <c r="F1272" s="315"/>
      <c r="G1272" s="315"/>
      <c r="H1272" s="315"/>
      <c r="I1272" s="315"/>
    </row>
    <row r="1273" spans="1:9" ht="15.75" thickTop="1" x14ac:dyDescent="0.25">
      <c r="A1273" s="412" t="s">
        <v>135</v>
      </c>
      <c r="B1273" s="413"/>
      <c r="C1273" s="416" t="s">
        <v>251</v>
      </c>
      <c r="D1273" s="417" t="s">
        <v>311</v>
      </c>
      <c r="E1273" s="418"/>
      <c r="F1273" s="315"/>
      <c r="G1273" s="315"/>
      <c r="H1273" s="315"/>
      <c r="I1273" s="315"/>
    </row>
    <row r="1274" spans="1:9" ht="15.75" thickBot="1" x14ac:dyDescent="0.3">
      <c r="A1274" s="414"/>
      <c r="B1274" s="415"/>
      <c r="C1274" s="419"/>
      <c r="D1274" s="209" t="s">
        <v>312</v>
      </c>
      <c r="E1274" s="191" t="s">
        <v>313</v>
      </c>
      <c r="F1274" s="315"/>
      <c r="G1274" s="315"/>
      <c r="H1274" s="315"/>
      <c r="I1274" s="315"/>
    </row>
    <row r="1275" spans="1:9" ht="15.75" thickTop="1" x14ac:dyDescent="0.25">
      <c r="A1275" s="404" t="s">
        <v>615</v>
      </c>
      <c r="B1275" s="164" t="s">
        <v>306</v>
      </c>
      <c r="C1275" s="192">
        <v>6</v>
      </c>
      <c r="D1275" s="331">
        <v>0.12945361950000001</v>
      </c>
      <c r="E1275" s="345"/>
      <c r="F1275" s="315"/>
      <c r="G1275" s="315"/>
      <c r="H1275" s="315"/>
      <c r="I1275" s="315"/>
    </row>
    <row r="1276" spans="1:9" ht="15" x14ac:dyDescent="0.25">
      <c r="A1276" s="405"/>
      <c r="B1276" s="176" t="s">
        <v>256</v>
      </c>
      <c r="C1276" s="194">
        <v>6</v>
      </c>
      <c r="D1276" s="335">
        <v>0.18743162883333334</v>
      </c>
      <c r="E1276" s="327"/>
      <c r="F1276" s="315"/>
      <c r="G1276" s="315"/>
      <c r="H1276" s="315"/>
      <c r="I1276" s="315"/>
    </row>
    <row r="1277" spans="1:9" ht="15" x14ac:dyDescent="0.25">
      <c r="A1277" s="411"/>
      <c r="B1277" s="170" t="s">
        <v>327</v>
      </c>
      <c r="C1277" s="193">
        <v>6</v>
      </c>
      <c r="D1277" s="339">
        <v>0.19910254283333331</v>
      </c>
      <c r="E1277" s="340">
        <v>0.19910254283333331</v>
      </c>
      <c r="F1277" s="315"/>
      <c r="G1277" s="315"/>
      <c r="H1277" s="315"/>
      <c r="I1277" s="315"/>
    </row>
    <row r="1278" spans="1:9" ht="15" x14ac:dyDescent="0.25">
      <c r="A1278" s="411"/>
      <c r="B1278" s="170" t="s">
        <v>329</v>
      </c>
      <c r="C1278" s="193">
        <v>6</v>
      </c>
      <c r="D1278" s="339">
        <v>0.20560222683333332</v>
      </c>
      <c r="E1278" s="340">
        <v>0.20560222683333332</v>
      </c>
      <c r="F1278" s="315"/>
      <c r="G1278" s="315"/>
      <c r="H1278" s="315"/>
      <c r="I1278" s="315"/>
    </row>
    <row r="1279" spans="1:9" ht="15" x14ac:dyDescent="0.25">
      <c r="A1279" s="405"/>
      <c r="B1279" s="176" t="s">
        <v>257</v>
      </c>
      <c r="C1279" s="194">
        <v>6</v>
      </c>
      <c r="D1279" s="335">
        <v>0.20847640016666666</v>
      </c>
      <c r="E1279" s="336">
        <v>0.20847640016666666</v>
      </c>
      <c r="F1279" s="315"/>
      <c r="G1279" s="315"/>
      <c r="H1279" s="315"/>
      <c r="I1279" s="315"/>
    </row>
    <row r="1280" spans="1:9" ht="15" x14ac:dyDescent="0.25">
      <c r="A1280" s="411"/>
      <c r="B1280" s="170" t="s">
        <v>328</v>
      </c>
      <c r="C1280" s="193">
        <v>6</v>
      </c>
      <c r="D1280" s="155"/>
      <c r="E1280" s="340">
        <v>0.2999512436666667</v>
      </c>
      <c r="F1280" s="315"/>
      <c r="G1280" s="315"/>
      <c r="H1280" s="315"/>
      <c r="I1280" s="315"/>
    </row>
    <row r="1281" spans="1:9" ht="15.75" thickBot="1" x14ac:dyDescent="0.3">
      <c r="A1281" s="406"/>
      <c r="B1281" s="195" t="s">
        <v>264</v>
      </c>
      <c r="C1281" s="196"/>
      <c r="D1281" s="187">
        <v>0.24082250358190571</v>
      </c>
      <c r="E1281" s="197">
        <v>7.0579399110958785E-2</v>
      </c>
      <c r="F1281" s="315"/>
      <c r="G1281" s="315"/>
      <c r="H1281" s="315"/>
      <c r="I1281" s="315"/>
    </row>
    <row r="1282" spans="1:9" ht="15.75" thickTop="1" x14ac:dyDescent="0.25">
      <c r="A1282" s="408" t="s">
        <v>315</v>
      </c>
      <c r="B1282" s="408"/>
      <c r="C1282" s="408"/>
      <c r="D1282" s="408"/>
      <c r="E1282" s="408"/>
      <c r="F1282" s="315"/>
      <c r="G1282" s="315"/>
      <c r="H1282" s="315"/>
      <c r="I1282" s="315"/>
    </row>
    <row r="1283" spans="1:9" ht="15" x14ac:dyDescent="0.25">
      <c r="A1283" s="408" t="s">
        <v>420</v>
      </c>
      <c r="B1283" s="408"/>
      <c r="C1283" s="408"/>
      <c r="D1283" s="408"/>
      <c r="E1283" s="408"/>
      <c r="F1283" s="315"/>
      <c r="G1283" s="315"/>
      <c r="H1283" s="315"/>
      <c r="I1283" s="315"/>
    </row>
    <row r="1284" spans="1:9" ht="15" x14ac:dyDescent="0.25">
      <c r="A1284" s="315"/>
      <c r="B1284" s="315"/>
      <c r="C1284" s="315"/>
      <c r="D1284" s="315"/>
      <c r="E1284" s="315"/>
      <c r="F1284" s="315"/>
      <c r="G1284" s="315"/>
      <c r="H1284" s="315"/>
      <c r="I1284" s="315"/>
    </row>
    <row r="1285" spans="1:9" ht="15.75" thickBot="1" x14ac:dyDescent="0.3">
      <c r="A1285" s="407" t="s">
        <v>525</v>
      </c>
      <c r="B1285" s="407"/>
      <c r="C1285" s="407"/>
      <c r="D1285" s="407"/>
      <c r="E1285" s="407"/>
      <c r="F1285" s="315"/>
      <c r="G1285" s="315"/>
      <c r="H1285" s="315"/>
      <c r="I1285" s="315"/>
    </row>
    <row r="1286" spans="1:9" ht="15.75" thickTop="1" x14ac:dyDescent="0.25">
      <c r="A1286" s="412" t="s">
        <v>135</v>
      </c>
      <c r="B1286" s="413"/>
      <c r="C1286" s="416" t="s">
        <v>251</v>
      </c>
      <c r="D1286" s="417" t="s">
        <v>311</v>
      </c>
      <c r="E1286" s="418"/>
      <c r="F1286" s="315"/>
      <c r="G1286" s="315"/>
      <c r="H1286" s="315"/>
      <c r="I1286" s="315"/>
    </row>
    <row r="1287" spans="1:9" ht="15.75" thickBot="1" x14ac:dyDescent="0.3">
      <c r="A1287" s="414"/>
      <c r="B1287" s="415"/>
      <c r="C1287" s="419"/>
      <c r="D1287" s="209" t="s">
        <v>312</v>
      </c>
      <c r="E1287" s="191" t="s">
        <v>313</v>
      </c>
      <c r="F1287" s="315"/>
      <c r="G1287" s="315"/>
      <c r="H1287" s="315"/>
      <c r="I1287" s="315"/>
    </row>
    <row r="1288" spans="1:9" ht="15.75" thickTop="1" x14ac:dyDescent="0.25">
      <c r="A1288" s="404" t="s">
        <v>615</v>
      </c>
      <c r="B1288" s="164" t="s">
        <v>329</v>
      </c>
      <c r="C1288" s="192">
        <v>6</v>
      </c>
      <c r="D1288" s="331">
        <v>6.092005683333334E-2</v>
      </c>
      <c r="E1288" s="345"/>
      <c r="F1288" s="315"/>
      <c r="G1288" s="315"/>
      <c r="H1288" s="315"/>
      <c r="I1288" s="315"/>
    </row>
    <row r="1289" spans="1:9" ht="15" x14ac:dyDescent="0.25">
      <c r="A1289" s="405"/>
      <c r="B1289" s="176" t="s">
        <v>306</v>
      </c>
      <c r="C1289" s="194">
        <v>6</v>
      </c>
      <c r="D1289" s="335">
        <v>0.11320934649999999</v>
      </c>
      <c r="E1289" s="327"/>
      <c r="F1289" s="315"/>
      <c r="G1289" s="315"/>
      <c r="H1289" s="315"/>
      <c r="I1289" s="315"/>
    </row>
    <row r="1290" spans="1:9" ht="15" x14ac:dyDescent="0.25">
      <c r="A1290" s="411"/>
      <c r="B1290" s="170" t="s">
        <v>327</v>
      </c>
      <c r="C1290" s="193">
        <v>6</v>
      </c>
      <c r="D1290" s="339">
        <v>0.13705710033333332</v>
      </c>
      <c r="E1290" s="156"/>
      <c r="F1290" s="315"/>
      <c r="G1290" s="315"/>
      <c r="H1290" s="315"/>
      <c r="I1290" s="315"/>
    </row>
    <row r="1291" spans="1:9" ht="15" x14ac:dyDescent="0.25">
      <c r="A1291" s="411"/>
      <c r="B1291" s="170" t="s">
        <v>256</v>
      </c>
      <c r="C1291" s="193">
        <v>6</v>
      </c>
      <c r="D1291" s="339">
        <v>0.15235085950000002</v>
      </c>
      <c r="E1291" s="156"/>
      <c r="F1291" s="315"/>
      <c r="G1291" s="315"/>
      <c r="H1291" s="315"/>
      <c r="I1291" s="315"/>
    </row>
    <row r="1292" spans="1:9" ht="15" x14ac:dyDescent="0.25">
      <c r="A1292" s="405"/>
      <c r="B1292" s="176" t="s">
        <v>257</v>
      </c>
      <c r="C1292" s="194">
        <v>6</v>
      </c>
      <c r="D1292" s="335">
        <v>0.21127615450000001</v>
      </c>
      <c r="E1292" s="336">
        <v>0.21127615450000001</v>
      </c>
      <c r="F1292" s="315"/>
      <c r="G1292" s="315"/>
      <c r="H1292" s="315"/>
      <c r="I1292" s="315"/>
    </row>
    <row r="1293" spans="1:9" ht="15" x14ac:dyDescent="0.25">
      <c r="A1293" s="411"/>
      <c r="B1293" s="170" t="s">
        <v>328</v>
      </c>
      <c r="C1293" s="193">
        <v>6</v>
      </c>
      <c r="D1293" s="155"/>
      <c r="E1293" s="340">
        <v>0.37682796583333333</v>
      </c>
      <c r="F1293" s="315"/>
      <c r="G1293" s="315"/>
      <c r="H1293" s="315"/>
      <c r="I1293" s="315"/>
    </row>
    <row r="1294" spans="1:9" ht="15.75" thickBot="1" x14ac:dyDescent="0.3">
      <c r="A1294" s="406"/>
      <c r="B1294" s="195" t="s">
        <v>264</v>
      </c>
      <c r="C1294" s="196"/>
      <c r="D1294" s="187">
        <v>0.30047550194210859</v>
      </c>
      <c r="E1294" s="197">
        <v>0.2086934690211425</v>
      </c>
      <c r="F1294" s="315"/>
      <c r="G1294" s="315"/>
      <c r="H1294" s="315"/>
      <c r="I1294" s="315"/>
    </row>
    <row r="1295" spans="1:9" ht="15.75" thickTop="1" x14ac:dyDescent="0.25">
      <c r="A1295" s="408" t="s">
        <v>315</v>
      </c>
      <c r="B1295" s="408"/>
      <c r="C1295" s="408"/>
      <c r="D1295" s="408"/>
      <c r="E1295" s="408"/>
      <c r="F1295" s="315"/>
      <c r="G1295" s="315"/>
      <c r="H1295" s="315"/>
      <c r="I1295" s="315"/>
    </row>
    <row r="1296" spans="1:9" ht="15" x14ac:dyDescent="0.25">
      <c r="A1296" s="408" t="s">
        <v>420</v>
      </c>
      <c r="B1296" s="408"/>
      <c r="C1296" s="408"/>
      <c r="D1296" s="408"/>
      <c r="E1296" s="408"/>
      <c r="F1296" s="315"/>
      <c r="G1296" s="315"/>
      <c r="H1296" s="315"/>
      <c r="I1296" s="315"/>
    </row>
    <row r="1297" spans="1:9" ht="15" x14ac:dyDescent="0.25">
      <c r="A1297" s="315"/>
      <c r="B1297" s="315"/>
      <c r="C1297" s="315"/>
      <c r="D1297" s="315"/>
      <c r="E1297" s="315"/>
      <c r="F1297" s="315"/>
      <c r="G1297" s="315"/>
      <c r="H1297" s="315"/>
      <c r="I1297" s="315"/>
    </row>
    <row r="1298" spans="1:9" ht="15.75" thickBot="1" x14ac:dyDescent="0.3">
      <c r="A1298" s="407" t="s">
        <v>26</v>
      </c>
      <c r="B1298" s="407"/>
      <c r="C1298" s="407"/>
      <c r="D1298" s="407"/>
      <c r="E1298" s="315"/>
      <c r="F1298" s="315"/>
      <c r="G1298" s="315"/>
      <c r="H1298" s="315"/>
      <c r="I1298" s="315"/>
    </row>
    <row r="1299" spans="1:9" ht="25.5" thickTop="1" x14ac:dyDescent="0.25">
      <c r="A1299" s="412" t="s">
        <v>135</v>
      </c>
      <c r="B1299" s="413"/>
      <c r="C1299" s="416" t="s">
        <v>251</v>
      </c>
      <c r="D1299" s="314" t="s">
        <v>311</v>
      </c>
      <c r="E1299" s="315"/>
      <c r="F1299" s="315"/>
      <c r="G1299" s="315"/>
      <c r="H1299" s="315"/>
      <c r="I1299" s="315"/>
    </row>
    <row r="1300" spans="1:9" ht="15.75" thickBot="1" x14ac:dyDescent="0.3">
      <c r="A1300" s="414"/>
      <c r="B1300" s="415"/>
      <c r="C1300" s="419"/>
      <c r="D1300" s="191" t="s">
        <v>312</v>
      </c>
      <c r="E1300" s="315"/>
      <c r="F1300" s="315"/>
      <c r="G1300" s="315"/>
      <c r="H1300" s="315"/>
      <c r="I1300" s="315"/>
    </row>
    <row r="1301" spans="1:9" ht="15.75" thickTop="1" x14ac:dyDescent="0.25">
      <c r="A1301" s="404" t="s">
        <v>615</v>
      </c>
      <c r="B1301" s="164" t="s">
        <v>329</v>
      </c>
      <c r="C1301" s="192">
        <v>6</v>
      </c>
      <c r="D1301" s="169">
        <v>1.1811290093333333</v>
      </c>
      <c r="E1301" s="315"/>
      <c r="F1301" s="315"/>
      <c r="G1301" s="315"/>
      <c r="H1301" s="315"/>
      <c r="I1301" s="315"/>
    </row>
    <row r="1302" spans="1:9" ht="15" x14ac:dyDescent="0.25">
      <c r="A1302" s="405"/>
      <c r="B1302" s="176" t="s">
        <v>306</v>
      </c>
      <c r="C1302" s="194">
        <v>6</v>
      </c>
      <c r="D1302" s="181">
        <v>1.3428255013333334</v>
      </c>
      <c r="E1302" s="315"/>
      <c r="F1302" s="315"/>
      <c r="G1302" s="315"/>
      <c r="H1302" s="315"/>
      <c r="I1302" s="315"/>
    </row>
    <row r="1303" spans="1:9" ht="15" x14ac:dyDescent="0.25">
      <c r="A1303" s="411"/>
      <c r="B1303" s="170" t="s">
        <v>257</v>
      </c>
      <c r="C1303" s="193">
        <v>6</v>
      </c>
      <c r="D1303" s="175">
        <v>1.5440118016666666</v>
      </c>
      <c r="E1303" s="315"/>
      <c r="F1303" s="315"/>
      <c r="G1303" s="315"/>
      <c r="H1303" s="315"/>
      <c r="I1303" s="315"/>
    </row>
    <row r="1304" spans="1:9" ht="15" x14ac:dyDescent="0.25">
      <c r="A1304" s="411"/>
      <c r="B1304" s="170" t="s">
        <v>327</v>
      </c>
      <c r="C1304" s="193">
        <v>6</v>
      </c>
      <c r="D1304" s="175">
        <v>1.5610325759999999</v>
      </c>
      <c r="E1304" s="315"/>
      <c r="F1304" s="315"/>
      <c r="G1304" s="315"/>
      <c r="H1304" s="315"/>
      <c r="I1304" s="315"/>
    </row>
    <row r="1305" spans="1:9" ht="15" x14ac:dyDescent="0.25">
      <c r="A1305" s="405"/>
      <c r="B1305" s="176" t="s">
        <v>256</v>
      </c>
      <c r="C1305" s="194">
        <v>6</v>
      </c>
      <c r="D1305" s="181">
        <v>1.6617042776666668</v>
      </c>
      <c r="E1305" s="315"/>
      <c r="F1305" s="315"/>
      <c r="G1305" s="315"/>
      <c r="H1305" s="315"/>
      <c r="I1305" s="315"/>
    </row>
    <row r="1306" spans="1:9" ht="15" x14ac:dyDescent="0.25">
      <c r="A1306" s="411"/>
      <c r="B1306" s="170" t="s">
        <v>328</v>
      </c>
      <c r="C1306" s="193">
        <v>6</v>
      </c>
      <c r="D1306" s="175">
        <v>1.7428224016666665</v>
      </c>
      <c r="E1306" s="315"/>
      <c r="F1306" s="315"/>
      <c r="G1306" s="315"/>
      <c r="H1306" s="315"/>
      <c r="I1306" s="315"/>
    </row>
    <row r="1307" spans="1:9" ht="15.75" thickBot="1" x14ac:dyDescent="0.3">
      <c r="A1307" s="406"/>
      <c r="B1307" s="195" t="s">
        <v>264</v>
      </c>
      <c r="C1307" s="196"/>
      <c r="D1307" s="197">
        <v>0.13643731305040085</v>
      </c>
      <c r="E1307" s="315"/>
      <c r="F1307" s="315"/>
      <c r="G1307" s="315"/>
      <c r="H1307" s="315"/>
      <c r="I1307" s="315"/>
    </row>
    <row r="1308" spans="1:9" ht="15.75" thickTop="1" x14ac:dyDescent="0.25">
      <c r="A1308" s="408" t="s">
        <v>315</v>
      </c>
      <c r="B1308" s="408"/>
      <c r="C1308" s="408"/>
      <c r="D1308" s="408"/>
      <c r="E1308" s="315"/>
      <c r="F1308" s="315"/>
      <c r="G1308" s="315"/>
      <c r="H1308" s="315"/>
      <c r="I1308" s="315"/>
    </row>
    <row r="1309" spans="1:9" ht="15" x14ac:dyDescent="0.25">
      <c r="A1309" s="408" t="s">
        <v>420</v>
      </c>
      <c r="B1309" s="408"/>
      <c r="C1309" s="408"/>
      <c r="D1309" s="408"/>
      <c r="E1309" s="315"/>
      <c r="F1309" s="315"/>
      <c r="G1309" s="315"/>
      <c r="H1309" s="315"/>
      <c r="I1309" s="315"/>
    </row>
    <row r="1310" spans="1:9" ht="15" x14ac:dyDescent="0.25">
      <c r="A1310" s="315"/>
      <c r="B1310" s="315"/>
      <c r="C1310" s="315"/>
      <c r="D1310" s="315"/>
      <c r="E1310" s="315"/>
      <c r="F1310" s="315"/>
      <c r="G1310" s="315"/>
      <c r="H1310" s="315"/>
      <c r="I1310" s="315"/>
    </row>
    <row r="1311" spans="1:9" ht="15.75" thickBot="1" x14ac:dyDescent="0.3">
      <c r="A1311" s="407" t="s">
        <v>526</v>
      </c>
      <c r="B1311" s="407"/>
      <c r="C1311" s="407"/>
      <c r="D1311" s="407"/>
      <c r="E1311" s="407"/>
      <c r="F1311" s="315"/>
      <c r="G1311" s="315"/>
      <c r="H1311" s="315"/>
      <c r="I1311" s="315"/>
    </row>
    <row r="1312" spans="1:9" ht="15.75" thickTop="1" x14ac:dyDescent="0.25">
      <c r="A1312" s="412" t="s">
        <v>135</v>
      </c>
      <c r="B1312" s="413"/>
      <c r="C1312" s="416" t="s">
        <v>251</v>
      </c>
      <c r="D1312" s="417" t="s">
        <v>311</v>
      </c>
      <c r="E1312" s="418"/>
      <c r="F1312" s="315"/>
      <c r="G1312" s="315"/>
      <c r="H1312" s="315"/>
      <c r="I1312" s="315"/>
    </row>
    <row r="1313" spans="1:9" ht="15.75" thickBot="1" x14ac:dyDescent="0.3">
      <c r="A1313" s="414"/>
      <c r="B1313" s="415"/>
      <c r="C1313" s="419"/>
      <c r="D1313" s="209" t="s">
        <v>312</v>
      </c>
      <c r="E1313" s="191" t="s">
        <v>313</v>
      </c>
      <c r="F1313" s="315"/>
      <c r="G1313" s="315"/>
      <c r="H1313" s="315"/>
      <c r="I1313" s="315"/>
    </row>
    <row r="1314" spans="1:9" ht="15.75" thickTop="1" x14ac:dyDescent="0.25">
      <c r="A1314" s="404" t="s">
        <v>615</v>
      </c>
      <c r="B1314" s="164" t="s">
        <v>306</v>
      </c>
      <c r="C1314" s="192">
        <v>6</v>
      </c>
      <c r="D1314" s="331">
        <v>0.43197295883333336</v>
      </c>
      <c r="E1314" s="345"/>
      <c r="F1314" s="315"/>
      <c r="G1314" s="315"/>
      <c r="H1314" s="315"/>
      <c r="I1314" s="315"/>
    </row>
    <row r="1315" spans="1:9" ht="15" x14ac:dyDescent="0.25">
      <c r="A1315" s="405"/>
      <c r="B1315" s="176" t="s">
        <v>256</v>
      </c>
      <c r="C1315" s="194">
        <v>6</v>
      </c>
      <c r="D1315" s="335">
        <v>0.52425261050000005</v>
      </c>
      <c r="E1315" s="336">
        <v>0.52425261050000005</v>
      </c>
      <c r="F1315" s="315"/>
      <c r="G1315" s="315"/>
      <c r="H1315" s="315"/>
      <c r="I1315" s="315"/>
    </row>
    <row r="1316" spans="1:9" ht="15" x14ac:dyDescent="0.25">
      <c r="A1316" s="411"/>
      <c r="B1316" s="170" t="s">
        <v>329</v>
      </c>
      <c r="C1316" s="193">
        <v>6</v>
      </c>
      <c r="D1316" s="339">
        <v>0.62395039500000016</v>
      </c>
      <c r="E1316" s="340">
        <v>0.62395039500000016</v>
      </c>
      <c r="F1316" s="315"/>
      <c r="G1316" s="315"/>
      <c r="H1316" s="315"/>
      <c r="I1316" s="315"/>
    </row>
    <row r="1317" spans="1:9" ht="15" x14ac:dyDescent="0.25">
      <c r="A1317" s="411"/>
      <c r="B1317" s="170" t="s">
        <v>257</v>
      </c>
      <c r="C1317" s="193">
        <v>6</v>
      </c>
      <c r="D1317" s="339">
        <v>0.64549866533333333</v>
      </c>
      <c r="E1317" s="340">
        <v>0.64549866533333333</v>
      </c>
      <c r="F1317" s="315"/>
      <c r="G1317" s="315"/>
      <c r="H1317" s="315"/>
      <c r="I1317" s="315"/>
    </row>
    <row r="1318" spans="1:9" ht="15" x14ac:dyDescent="0.25">
      <c r="A1318" s="405"/>
      <c r="B1318" s="176" t="s">
        <v>327</v>
      </c>
      <c r="C1318" s="194">
        <v>6</v>
      </c>
      <c r="D1318" s="335">
        <v>0.67948811900000006</v>
      </c>
      <c r="E1318" s="336">
        <v>0.67948811900000006</v>
      </c>
      <c r="F1318" s="315"/>
      <c r="G1318" s="315"/>
      <c r="H1318" s="315"/>
      <c r="I1318" s="315"/>
    </row>
    <row r="1319" spans="1:9" ht="15" x14ac:dyDescent="0.25">
      <c r="A1319" s="411"/>
      <c r="B1319" s="170" t="s">
        <v>328</v>
      </c>
      <c r="C1319" s="193">
        <v>6</v>
      </c>
      <c r="D1319" s="155"/>
      <c r="E1319" s="340">
        <v>0.87656715466666668</v>
      </c>
      <c r="F1319" s="315"/>
      <c r="G1319" s="315"/>
      <c r="H1319" s="315"/>
      <c r="I1319" s="315"/>
    </row>
    <row r="1320" spans="1:9" ht="15.75" thickBot="1" x14ac:dyDescent="0.3">
      <c r="A1320" s="406"/>
      <c r="B1320" s="195" t="s">
        <v>264</v>
      </c>
      <c r="C1320" s="196"/>
      <c r="D1320" s="187">
        <v>0.30560607147018615</v>
      </c>
      <c r="E1320" s="197">
        <v>5.3157324119240013E-2</v>
      </c>
      <c r="F1320" s="315"/>
      <c r="G1320" s="315"/>
      <c r="H1320" s="315"/>
      <c r="I1320" s="315"/>
    </row>
    <row r="1321" spans="1:9" ht="15.75" thickTop="1" x14ac:dyDescent="0.25">
      <c r="A1321" s="408" t="s">
        <v>315</v>
      </c>
      <c r="B1321" s="408"/>
      <c r="C1321" s="408"/>
      <c r="D1321" s="408"/>
      <c r="E1321" s="408"/>
      <c r="F1321" s="315"/>
      <c r="G1321" s="315"/>
      <c r="H1321" s="315"/>
      <c r="I1321" s="315"/>
    </row>
    <row r="1322" spans="1:9" ht="15" x14ac:dyDescent="0.25">
      <c r="A1322" s="408" t="s">
        <v>420</v>
      </c>
      <c r="B1322" s="408"/>
      <c r="C1322" s="408"/>
      <c r="D1322" s="408"/>
      <c r="E1322" s="408"/>
      <c r="F1322" s="315"/>
      <c r="G1322" s="315"/>
      <c r="H1322" s="315"/>
      <c r="I1322" s="315"/>
    </row>
    <row r="1323" spans="1:9" ht="15" x14ac:dyDescent="0.25">
      <c r="A1323" s="315"/>
      <c r="B1323" s="315"/>
      <c r="C1323" s="315"/>
      <c r="D1323" s="315"/>
      <c r="E1323" s="315"/>
      <c r="F1323" s="315"/>
      <c r="G1323" s="315"/>
      <c r="H1323" s="315"/>
      <c r="I1323" s="315"/>
    </row>
    <row r="1324" spans="1:9" ht="15.75" thickBot="1" x14ac:dyDescent="0.3">
      <c r="A1324" s="407" t="s">
        <v>527</v>
      </c>
      <c r="B1324" s="407"/>
      <c r="C1324" s="407"/>
      <c r="D1324" s="407"/>
      <c r="E1324" s="315"/>
      <c r="F1324" s="315"/>
      <c r="G1324" s="315"/>
      <c r="H1324" s="315"/>
      <c r="I1324" s="315"/>
    </row>
    <row r="1325" spans="1:9" ht="25.5" thickTop="1" x14ac:dyDescent="0.25">
      <c r="A1325" s="412" t="s">
        <v>135</v>
      </c>
      <c r="B1325" s="413"/>
      <c r="C1325" s="416" t="s">
        <v>251</v>
      </c>
      <c r="D1325" s="314" t="s">
        <v>311</v>
      </c>
      <c r="E1325" s="315"/>
      <c r="F1325" s="315"/>
      <c r="G1325" s="315"/>
      <c r="H1325" s="315"/>
      <c r="I1325" s="315"/>
    </row>
    <row r="1326" spans="1:9" ht="15.75" thickBot="1" x14ac:dyDescent="0.3">
      <c r="A1326" s="414"/>
      <c r="B1326" s="415"/>
      <c r="C1326" s="419"/>
      <c r="D1326" s="191" t="s">
        <v>312</v>
      </c>
      <c r="E1326" s="315"/>
      <c r="F1326" s="315"/>
      <c r="G1326" s="315"/>
      <c r="H1326" s="315"/>
      <c r="I1326" s="315"/>
    </row>
    <row r="1327" spans="1:9" ht="15.75" thickTop="1" x14ac:dyDescent="0.25">
      <c r="A1327" s="404" t="s">
        <v>314</v>
      </c>
      <c r="B1327" s="164" t="s">
        <v>256</v>
      </c>
      <c r="C1327" s="192">
        <v>6</v>
      </c>
      <c r="D1327" s="332">
        <v>0.46689503683333333</v>
      </c>
      <c r="E1327" s="315"/>
      <c r="F1327" s="315"/>
      <c r="G1327" s="315"/>
      <c r="H1327" s="315"/>
      <c r="I1327" s="315"/>
    </row>
    <row r="1328" spans="1:9" ht="15" x14ac:dyDescent="0.25">
      <c r="A1328" s="405"/>
      <c r="B1328" s="176" t="s">
        <v>306</v>
      </c>
      <c r="C1328" s="194">
        <v>6</v>
      </c>
      <c r="D1328" s="336">
        <v>0.481460783</v>
      </c>
      <c r="E1328" s="315"/>
      <c r="F1328" s="315"/>
      <c r="G1328" s="315"/>
      <c r="H1328" s="315"/>
      <c r="I1328" s="315"/>
    </row>
    <row r="1329" spans="1:9" ht="15" x14ac:dyDescent="0.25">
      <c r="A1329" s="411"/>
      <c r="B1329" s="170" t="s">
        <v>257</v>
      </c>
      <c r="C1329" s="193">
        <v>6</v>
      </c>
      <c r="D1329" s="340">
        <v>0.51384649316666664</v>
      </c>
      <c r="E1329" s="315"/>
      <c r="F1329" s="315"/>
      <c r="G1329" s="315"/>
      <c r="H1329" s="315"/>
      <c r="I1329" s="315"/>
    </row>
    <row r="1330" spans="1:9" ht="15" x14ac:dyDescent="0.25">
      <c r="A1330" s="411"/>
      <c r="B1330" s="170" t="s">
        <v>327</v>
      </c>
      <c r="C1330" s="193">
        <v>6</v>
      </c>
      <c r="D1330" s="340">
        <v>0.58923668333333334</v>
      </c>
      <c r="E1330" s="315"/>
      <c r="F1330" s="315"/>
      <c r="G1330" s="315"/>
      <c r="H1330" s="315"/>
      <c r="I1330" s="315"/>
    </row>
    <row r="1331" spans="1:9" ht="15" x14ac:dyDescent="0.25">
      <c r="A1331" s="405"/>
      <c r="B1331" s="176" t="s">
        <v>328</v>
      </c>
      <c r="C1331" s="194">
        <v>6</v>
      </c>
      <c r="D1331" s="336">
        <v>0.61889164400000007</v>
      </c>
      <c r="E1331" s="315"/>
      <c r="F1331" s="315"/>
      <c r="G1331" s="315"/>
      <c r="H1331" s="315"/>
      <c r="I1331" s="315"/>
    </row>
    <row r="1332" spans="1:9" ht="15" x14ac:dyDescent="0.25">
      <c r="A1332" s="411"/>
      <c r="B1332" s="170" t="s">
        <v>329</v>
      </c>
      <c r="C1332" s="193">
        <v>5</v>
      </c>
      <c r="D1332" s="340">
        <v>0.62760604180000001</v>
      </c>
      <c r="E1332" s="315"/>
      <c r="F1332" s="315"/>
      <c r="G1332" s="315"/>
      <c r="H1332" s="315"/>
      <c r="I1332" s="315"/>
    </row>
    <row r="1333" spans="1:9" ht="15.75" thickBot="1" x14ac:dyDescent="0.3">
      <c r="A1333" s="406"/>
      <c r="B1333" s="195" t="s">
        <v>264</v>
      </c>
      <c r="C1333" s="196"/>
      <c r="D1333" s="197">
        <v>0.52198359502047431</v>
      </c>
      <c r="E1333" s="315"/>
      <c r="F1333" s="315"/>
      <c r="G1333" s="315"/>
      <c r="H1333" s="315"/>
      <c r="I1333" s="315"/>
    </row>
    <row r="1334" spans="1:9" ht="15.75" thickTop="1" x14ac:dyDescent="0.25">
      <c r="A1334" s="408" t="s">
        <v>315</v>
      </c>
      <c r="B1334" s="408"/>
      <c r="C1334" s="408"/>
      <c r="D1334" s="408"/>
      <c r="E1334" s="315"/>
      <c r="F1334" s="315"/>
      <c r="G1334" s="315"/>
      <c r="H1334" s="315"/>
      <c r="I1334" s="315"/>
    </row>
    <row r="1335" spans="1:9" ht="15" x14ac:dyDescent="0.25">
      <c r="A1335" s="408" t="s">
        <v>616</v>
      </c>
      <c r="B1335" s="408"/>
      <c r="C1335" s="408"/>
      <c r="D1335" s="408"/>
      <c r="E1335" s="315"/>
      <c r="F1335" s="315"/>
      <c r="G1335" s="315"/>
      <c r="H1335" s="315"/>
      <c r="I1335" s="315"/>
    </row>
    <row r="1336" spans="1:9" ht="15" x14ac:dyDescent="0.25">
      <c r="A1336" s="408" t="s">
        <v>317</v>
      </c>
      <c r="B1336" s="408"/>
      <c r="C1336" s="408"/>
      <c r="D1336" s="408"/>
      <c r="E1336" s="315"/>
      <c r="F1336" s="315"/>
      <c r="G1336" s="315"/>
      <c r="H1336" s="315"/>
      <c r="I1336" s="315"/>
    </row>
    <row r="1337" spans="1:9" ht="15" x14ac:dyDescent="0.25">
      <c r="A1337" s="315"/>
      <c r="B1337" s="315"/>
      <c r="C1337" s="315"/>
      <c r="D1337" s="315"/>
      <c r="E1337" s="315"/>
      <c r="F1337" s="315"/>
      <c r="G1337" s="315"/>
      <c r="H1337" s="315"/>
      <c r="I1337" s="315"/>
    </row>
    <row r="1338" spans="1:9" ht="15.75" thickBot="1" x14ac:dyDescent="0.3">
      <c r="A1338" s="407" t="s">
        <v>528</v>
      </c>
      <c r="B1338" s="407"/>
      <c r="C1338" s="407"/>
      <c r="D1338" s="407"/>
      <c r="E1338" s="315"/>
      <c r="F1338" s="315"/>
      <c r="G1338" s="315"/>
      <c r="H1338" s="315"/>
      <c r="I1338" s="315"/>
    </row>
    <row r="1339" spans="1:9" ht="25.5" thickTop="1" x14ac:dyDescent="0.25">
      <c r="A1339" s="412" t="s">
        <v>135</v>
      </c>
      <c r="B1339" s="413"/>
      <c r="C1339" s="416" t="s">
        <v>251</v>
      </c>
      <c r="D1339" s="314" t="s">
        <v>311</v>
      </c>
      <c r="E1339" s="315"/>
      <c r="F1339" s="315"/>
      <c r="G1339" s="315"/>
      <c r="H1339" s="315"/>
      <c r="I1339" s="315"/>
    </row>
    <row r="1340" spans="1:9" ht="15.75" thickBot="1" x14ac:dyDescent="0.3">
      <c r="A1340" s="414"/>
      <c r="B1340" s="415"/>
      <c r="C1340" s="419"/>
      <c r="D1340" s="191" t="s">
        <v>312</v>
      </c>
      <c r="E1340" s="315"/>
      <c r="F1340" s="315"/>
      <c r="G1340" s="315"/>
      <c r="H1340" s="315"/>
      <c r="I1340" s="315"/>
    </row>
    <row r="1341" spans="1:9" ht="15.75" thickTop="1" x14ac:dyDescent="0.25">
      <c r="A1341" s="404" t="s">
        <v>615</v>
      </c>
      <c r="B1341" s="164" t="s">
        <v>306</v>
      </c>
      <c r="C1341" s="192">
        <v>6</v>
      </c>
      <c r="D1341" s="332">
        <v>0.15281676450000001</v>
      </c>
      <c r="E1341" s="315"/>
      <c r="F1341" s="315"/>
      <c r="G1341" s="315"/>
      <c r="H1341" s="315"/>
      <c r="I1341" s="315"/>
    </row>
    <row r="1342" spans="1:9" ht="15" x14ac:dyDescent="0.25">
      <c r="A1342" s="405"/>
      <c r="B1342" s="176" t="s">
        <v>329</v>
      </c>
      <c r="C1342" s="194">
        <v>6</v>
      </c>
      <c r="D1342" s="336">
        <v>0.22056532833333334</v>
      </c>
      <c r="E1342" s="315"/>
      <c r="F1342" s="315"/>
      <c r="G1342" s="315"/>
      <c r="H1342" s="315"/>
      <c r="I1342" s="315"/>
    </row>
    <row r="1343" spans="1:9" ht="15" x14ac:dyDescent="0.25">
      <c r="A1343" s="411"/>
      <c r="B1343" s="170" t="s">
        <v>256</v>
      </c>
      <c r="C1343" s="193">
        <v>6</v>
      </c>
      <c r="D1343" s="340">
        <v>0.28919219949999997</v>
      </c>
      <c r="E1343" s="315"/>
      <c r="F1343" s="315"/>
      <c r="G1343" s="315"/>
      <c r="H1343" s="315"/>
      <c r="I1343" s="315"/>
    </row>
    <row r="1344" spans="1:9" ht="15" x14ac:dyDescent="0.25">
      <c r="A1344" s="411"/>
      <c r="B1344" s="170" t="s">
        <v>328</v>
      </c>
      <c r="C1344" s="193">
        <v>6</v>
      </c>
      <c r="D1344" s="340">
        <v>0.3069937445</v>
      </c>
      <c r="E1344" s="315"/>
      <c r="F1344" s="315"/>
      <c r="G1344" s="315"/>
      <c r="H1344" s="315"/>
      <c r="I1344" s="315"/>
    </row>
    <row r="1345" spans="1:9" ht="15" x14ac:dyDescent="0.25">
      <c r="A1345" s="405"/>
      <c r="B1345" s="176" t="s">
        <v>257</v>
      </c>
      <c r="C1345" s="194">
        <v>6</v>
      </c>
      <c r="D1345" s="336">
        <v>0.30746005133333337</v>
      </c>
      <c r="E1345" s="315"/>
      <c r="F1345" s="315"/>
      <c r="G1345" s="315"/>
      <c r="H1345" s="315"/>
      <c r="I1345" s="315"/>
    </row>
    <row r="1346" spans="1:9" ht="15" x14ac:dyDescent="0.25">
      <c r="A1346" s="411"/>
      <c r="B1346" s="170" t="s">
        <v>327</v>
      </c>
      <c r="C1346" s="193">
        <v>6</v>
      </c>
      <c r="D1346" s="340">
        <v>0.40380851800000001</v>
      </c>
      <c r="E1346" s="315"/>
      <c r="F1346" s="315"/>
      <c r="G1346" s="315"/>
      <c r="H1346" s="315"/>
      <c r="I1346" s="315"/>
    </row>
    <row r="1347" spans="1:9" ht="15.75" thickBot="1" x14ac:dyDescent="0.3">
      <c r="A1347" s="406"/>
      <c r="B1347" s="195" t="s">
        <v>264</v>
      </c>
      <c r="C1347" s="196"/>
      <c r="D1347" s="197">
        <v>0.18867905937920415</v>
      </c>
      <c r="E1347" s="315"/>
      <c r="F1347" s="315"/>
      <c r="G1347" s="315"/>
      <c r="H1347" s="315"/>
      <c r="I1347" s="315"/>
    </row>
    <row r="1348" spans="1:9" ht="15.75" thickTop="1" x14ac:dyDescent="0.25">
      <c r="A1348" s="408" t="s">
        <v>315</v>
      </c>
      <c r="B1348" s="408"/>
      <c r="C1348" s="408"/>
      <c r="D1348" s="408"/>
      <c r="E1348" s="315"/>
      <c r="F1348" s="315"/>
      <c r="G1348" s="315"/>
      <c r="H1348" s="315"/>
      <c r="I1348" s="315"/>
    </row>
    <row r="1349" spans="1:9" ht="15" x14ac:dyDescent="0.25">
      <c r="A1349" s="408" t="s">
        <v>420</v>
      </c>
      <c r="B1349" s="408"/>
      <c r="C1349" s="408"/>
      <c r="D1349" s="408"/>
      <c r="E1349" s="315"/>
      <c r="F1349" s="315"/>
      <c r="G1349" s="315"/>
      <c r="H1349" s="315"/>
      <c r="I1349" s="315"/>
    </row>
    <row r="1350" spans="1:9" ht="15" x14ac:dyDescent="0.25">
      <c r="A1350" s="315"/>
      <c r="B1350" s="315"/>
      <c r="C1350" s="315"/>
      <c r="D1350" s="315"/>
      <c r="E1350" s="315"/>
      <c r="F1350" s="315"/>
      <c r="G1350" s="315"/>
      <c r="H1350" s="315"/>
      <c r="I1350" s="315"/>
    </row>
    <row r="1351" spans="1:9" ht="15.75" thickBot="1" x14ac:dyDescent="0.3">
      <c r="A1351" s="407" t="s">
        <v>529</v>
      </c>
      <c r="B1351" s="407"/>
      <c r="C1351" s="407"/>
      <c r="D1351" s="407"/>
      <c r="E1351" s="315"/>
      <c r="F1351" s="315"/>
      <c r="G1351" s="315"/>
      <c r="H1351" s="315"/>
      <c r="I1351" s="315"/>
    </row>
    <row r="1352" spans="1:9" ht="25.5" thickTop="1" x14ac:dyDescent="0.25">
      <c r="A1352" s="412" t="s">
        <v>135</v>
      </c>
      <c r="B1352" s="413"/>
      <c r="C1352" s="416" t="s">
        <v>251</v>
      </c>
      <c r="D1352" s="314" t="s">
        <v>311</v>
      </c>
      <c r="E1352" s="315"/>
      <c r="F1352" s="315"/>
      <c r="G1352" s="315"/>
      <c r="H1352" s="315"/>
      <c r="I1352" s="315"/>
    </row>
    <row r="1353" spans="1:9" ht="15.75" thickBot="1" x14ac:dyDescent="0.3">
      <c r="A1353" s="414"/>
      <c r="B1353" s="415"/>
      <c r="C1353" s="419"/>
      <c r="D1353" s="191" t="s">
        <v>312</v>
      </c>
      <c r="E1353" s="315"/>
      <c r="F1353" s="315"/>
      <c r="G1353" s="315"/>
      <c r="H1353" s="315"/>
      <c r="I1353" s="315"/>
    </row>
    <row r="1354" spans="1:9" ht="15.75" thickTop="1" x14ac:dyDescent="0.25">
      <c r="A1354" s="404" t="s">
        <v>615</v>
      </c>
      <c r="B1354" s="164" t="s">
        <v>306</v>
      </c>
      <c r="C1354" s="192">
        <v>6</v>
      </c>
      <c r="D1354" s="332">
        <v>-5.7132321166666666E-2</v>
      </c>
      <c r="E1354" s="315"/>
      <c r="F1354" s="315"/>
      <c r="G1354" s="315"/>
      <c r="H1354" s="315"/>
      <c r="I1354" s="315"/>
    </row>
    <row r="1355" spans="1:9" ht="15" x14ac:dyDescent="0.25">
      <c r="A1355" s="405"/>
      <c r="B1355" s="176" t="s">
        <v>327</v>
      </c>
      <c r="C1355" s="194">
        <v>6</v>
      </c>
      <c r="D1355" s="336">
        <v>-4.4860140000000014E-2</v>
      </c>
      <c r="E1355" s="315"/>
      <c r="F1355" s="315"/>
      <c r="G1355" s="315"/>
      <c r="H1355" s="315"/>
      <c r="I1355" s="315"/>
    </row>
    <row r="1356" spans="1:9" ht="15" x14ac:dyDescent="0.25">
      <c r="A1356" s="411"/>
      <c r="B1356" s="170" t="s">
        <v>329</v>
      </c>
      <c r="C1356" s="193">
        <v>6</v>
      </c>
      <c r="D1356" s="340">
        <v>-4.0899870499999998E-2</v>
      </c>
      <c r="E1356" s="315"/>
      <c r="F1356" s="315"/>
      <c r="G1356" s="315"/>
      <c r="H1356" s="315"/>
      <c r="I1356" s="315"/>
    </row>
    <row r="1357" spans="1:9" ht="15" x14ac:dyDescent="0.25">
      <c r="A1357" s="411"/>
      <c r="B1357" s="170" t="s">
        <v>257</v>
      </c>
      <c r="C1357" s="193">
        <v>6</v>
      </c>
      <c r="D1357" s="340">
        <v>-3.5448331833333332E-2</v>
      </c>
      <c r="E1357" s="315"/>
      <c r="F1357" s="315"/>
      <c r="G1357" s="315"/>
      <c r="H1357" s="315"/>
      <c r="I1357" s="315"/>
    </row>
    <row r="1358" spans="1:9" ht="15" x14ac:dyDescent="0.25">
      <c r="A1358" s="405"/>
      <c r="B1358" s="176" t="s">
        <v>256</v>
      </c>
      <c r="C1358" s="194">
        <v>6</v>
      </c>
      <c r="D1358" s="336">
        <v>3.034044566666666E-2</v>
      </c>
      <c r="E1358" s="315"/>
      <c r="F1358" s="315"/>
      <c r="G1358" s="315"/>
      <c r="H1358" s="315"/>
      <c r="I1358" s="315"/>
    </row>
    <row r="1359" spans="1:9" ht="15" x14ac:dyDescent="0.25">
      <c r="A1359" s="411"/>
      <c r="B1359" s="170" t="s">
        <v>328</v>
      </c>
      <c r="C1359" s="193">
        <v>6</v>
      </c>
      <c r="D1359" s="340">
        <v>6.5570330666666662E-2</v>
      </c>
      <c r="E1359" s="315"/>
      <c r="F1359" s="315"/>
      <c r="G1359" s="315"/>
      <c r="H1359" s="315"/>
      <c r="I1359" s="315"/>
    </row>
    <row r="1360" spans="1:9" ht="15.75" thickBot="1" x14ac:dyDescent="0.3">
      <c r="A1360" s="406"/>
      <c r="B1360" s="195" t="s">
        <v>264</v>
      </c>
      <c r="C1360" s="196"/>
      <c r="D1360" s="197">
        <v>0.1436191877534867</v>
      </c>
      <c r="E1360" s="315"/>
      <c r="F1360" s="315"/>
      <c r="G1360" s="315"/>
      <c r="H1360" s="315"/>
      <c r="I1360" s="315"/>
    </row>
    <row r="1361" spans="1:9" ht="15.75" thickTop="1" x14ac:dyDescent="0.25">
      <c r="A1361" s="408" t="s">
        <v>315</v>
      </c>
      <c r="B1361" s="408"/>
      <c r="C1361" s="408"/>
      <c r="D1361" s="408"/>
      <c r="E1361" s="315"/>
      <c r="F1361" s="315"/>
      <c r="G1361" s="315"/>
      <c r="H1361" s="315"/>
      <c r="I1361" s="315"/>
    </row>
    <row r="1362" spans="1:9" ht="15" x14ac:dyDescent="0.25">
      <c r="A1362" s="408" t="s">
        <v>420</v>
      </c>
      <c r="B1362" s="408"/>
      <c r="C1362" s="408"/>
      <c r="D1362" s="408"/>
      <c r="E1362" s="315"/>
      <c r="F1362" s="315"/>
      <c r="G1362" s="315"/>
      <c r="H1362" s="315"/>
      <c r="I1362" s="315"/>
    </row>
    <row r="1363" spans="1:9" ht="15" x14ac:dyDescent="0.25">
      <c r="A1363" s="315"/>
      <c r="B1363" s="315"/>
      <c r="C1363" s="315"/>
      <c r="D1363" s="315"/>
      <c r="E1363" s="315"/>
      <c r="F1363" s="315"/>
      <c r="G1363" s="315"/>
      <c r="H1363" s="315"/>
      <c r="I1363" s="315"/>
    </row>
    <row r="1364" spans="1:9" ht="15.75" thickBot="1" x14ac:dyDescent="0.3">
      <c r="A1364" s="407" t="s">
        <v>530</v>
      </c>
      <c r="B1364" s="407"/>
      <c r="C1364" s="407"/>
      <c r="D1364" s="407"/>
      <c r="E1364" s="315"/>
      <c r="F1364" s="315"/>
      <c r="G1364" s="315"/>
      <c r="H1364" s="315"/>
      <c r="I1364" s="315"/>
    </row>
    <row r="1365" spans="1:9" ht="25.5" thickTop="1" x14ac:dyDescent="0.25">
      <c r="A1365" s="412" t="s">
        <v>135</v>
      </c>
      <c r="B1365" s="413"/>
      <c r="C1365" s="416" t="s">
        <v>251</v>
      </c>
      <c r="D1365" s="314" t="s">
        <v>311</v>
      </c>
      <c r="E1365" s="315"/>
      <c r="F1365" s="315"/>
      <c r="G1365" s="315"/>
      <c r="H1365" s="315"/>
      <c r="I1365" s="315"/>
    </row>
    <row r="1366" spans="1:9" ht="15.75" thickBot="1" x14ac:dyDescent="0.3">
      <c r="A1366" s="414"/>
      <c r="B1366" s="415"/>
      <c r="C1366" s="419"/>
      <c r="D1366" s="191" t="s">
        <v>312</v>
      </c>
      <c r="E1366" s="315"/>
      <c r="F1366" s="315"/>
      <c r="G1366" s="315"/>
      <c r="H1366" s="315"/>
      <c r="I1366" s="315"/>
    </row>
    <row r="1367" spans="1:9" ht="15.75" thickTop="1" x14ac:dyDescent="0.25">
      <c r="A1367" s="404" t="s">
        <v>615</v>
      </c>
      <c r="B1367" s="164" t="s">
        <v>257</v>
      </c>
      <c r="C1367" s="192">
        <v>6</v>
      </c>
      <c r="D1367" s="169">
        <v>-1.5376829566666668</v>
      </c>
      <c r="E1367" s="315"/>
      <c r="F1367" s="315"/>
      <c r="G1367" s="315"/>
      <c r="H1367" s="315"/>
      <c r="I1367" s="315"/>
    </row>
    <row r="1368" spans="1:9" ht="15" x14ac:dyDescent="0.25">
      <c r="A1368" s="405"/>
      <c r="B1368" s="176" t="s">
        <v>306</v>
      </c>
      <c r="C1368" s="194">
        <v>6</v>
      </c>
      <c r="D1368" s="181">
        <v>-1.4540731073333333</v>
      </c>
      <c r="E1368" s="315"/>
      <c r="F1368" s="315"/>
      <c r="G1368" s="315"/>
      <c r="H1368" s="315"/>
      <c r="I1368" s="315"/>
    </row>
    <row r="1369" spans="1:9" ht="15" x14ac:dyDescent="0.25">
      <c r="A1369" s="411"/>
      <c r="B1369" s="170" t="s">
        <v>327</v>
      </c>
      <c r="C1369" s="193">
        <v>6</v>
      </c>
      <c r="D1369" s="175">
        <v>-1.3668709106666668</v>
      </c>
      <c r="E1369" s="315"/>
      <c r="F1369" s="315"/>
      <c r="G1369" s="315"/>
      <c r="H1369" s="315"/>
      <c r="I1369" s="315"/>
    </row>
    <row r="1370" spans="1:9" ht="15" x14ac:dyDescent="0.25">
      <c r="A1370" s="411"/>
      <c r="B1370" s="170" t="s">
        <v>256</v>
      </c>
      <c r="C1370" s="193">
        <v>6</v>
      </c>
      <c r="D1370" s="175">
        <v>-1.0751756623333335</v>
      </c>
      <c r="E1370" s="315"/>
      <c r="F1370" s="315"/>
      <c r="G1370" s="315"/>
      <c r="H1370" s="315"/>
      <c r="I1370" s="315"/>
    </row>
    <row r="1371" spans="1:9" ht="15" x14ac:dyDescent="0.25">
      <c r="A1371" s="405"/>
      <c r="B1371" s="176" t="s">
        <v>329</v>
      </c>
      <c r="C1371" s="194">
        <v>6</v>
      </c>
      <c r="D1371" s="336">
        <v>-0.70829100016666668</v>
      </c>
      <c r="E1371" s="315"/>
      <c r="F1371" s="315"/>
      <c r="G1371" s="315"/>
      <c r="H1371" s="315"/>
      <c r="I1371" s="315"/>
    </row>
    <row r="1372" spans="1:9" ht="15" x14ac:dyDescent="0.25">
      <c r="A1372" s="411"/>
      <c r="B1372" s="170" t="s">
        <v>328</v>
      </c>
      <c r="C1372" s="193">
        <v>6</v>
      </c>
      <c r="D1372" s="340">
        <v>-0.66633009049999992</v>
      </c>
      <c r="E1372" s="315"/>
      <c r="F1372" s="315"/>
      <c r="G1372" s="315"/>
      <c r="H1372" s="315"/>
      <c r="I1372" s="315"/>
    </row>
    <row r="1373" spans="1:9" ht="15.75" thickBot="1" x14ac:dyDescent="0.3">
      <c r="A1373" s="406"/>
      <c r="B1373" s="195" t="s">
        <v>264</v>
      </c>
      <c r="C1373" s="196"/>
      <c r="D1373" s="197">
        <v>0.41395401315502067</v>
      </c>
      <c r="E1373" s="315"/>
      <c r="F1373" s="315"/>
      <c r="G1373" s="315"/>
      <c r="H1373" s="315"/>
      <c r="I1373" s="315"/>
    </row>
    <row r="1374" spans="1:9" ht="15.75" thickTop="1" x14ac:dyDescent="0.25">
      <c r="A1374" s="408" t="s">
        <v>315</v>
      </c>
      <c r="B1374" s="408"/>
      <c r="C1374" s="408"/>
      <c r="D1374" s="408"/>
      <c r="E1374" s="315"/>
      <c r="F1374" s="315"/>
      <c r="G1374" s="315"/>
      <c r="H1374" s="315"/>
      <c r="I1374" s="315"/>
    </row>
    <row r="1375" spans="1:9" ht="15" x14ac:dyDescent="0.25">
      <c r="A1375" s="408" t="s">
        <v>420</v>
      </c>
      <c r="B1375" s="408"/>
      <c r="C1375" s="408"/>
      <c r="D1375" s="408"/>
      <c r="E1375" s="315"/>
      <c r="F1375" s="315"/>
      <c r="G1375" s="315"/>
      <c r="H1375" s="315"/>
      <c r="I1375" s="315"/>
    </row>
    <row r="1376" spans="1:9" ht="15" x14ac:dyDescent="0.25">
      <c r="A1376" s="315"/>
      <c r="B1376" s="315"/>
      <c r="C1376" s="315"/>
      <c r="D1376" s="315"/>
      <c r="E1376" s="315"/>
      <c r="F1376" s="315"/>
      <c r="G1376" s="315"/>
      <c r="H1376" s="315"/>
      <c r="I1376" s="315"/>
    </row>
    <row r="1377" spans="1:9" ht="15" x14ac:dyDescent="0.25">
      <c r="A1377" s="136" t="s">
        <v>341</v>
      </c>
      <c r="B1377" s="315"/>
      <c r="C1377" s="315"/>
      <c r="D1377" s="315"/>
      <c r="E1377" s="315"/>
      <c r="F1377" s="315"/>
      <c r="G1377" s="315"/>
      <c r="H1377" s="315"/>
      <c r="I1377" s="315"/>
    </row>
    <row r="1378" spans="1:9" ht="15" x14ac:dyDescent="0.25">
      <c r="A1378" s="136" t="s">
        <v>617</v>
      </c>
      <c r="B1378" s="315"/>
      <c r="C1378" s="315"/>
      <c r="D1378" s="315"/>
      <c r="E1378" s="315"/>
      <c r="F1378" s="315"/>
      <c r="G1378" s="315"/>
      <c r="H1378" s="315"/>
      <c r="I1378" s="315"/>
    </row>
    <row r="1379" spans="1:9" ht="15" x14ac:dyDescent="0.25">
      <c r="A1379" s="136" t="s">
        <v>618</v>
      </c>
      <c r="B1379" s="315"/>
      <c r="C1379" s="315"/>
      <c r="D1379" s="315"/>
      <c r="E1379" s="315"/>
      <c r="F1379" s="315"/>
      <c r="G1379" s="315"/>
      <c r="H1379" s="315"/>
      <c r="I1379" s="315"/>
    </row>
    <row r="1380" spans="1:9" ht="15" x14ac:dyDescent="0.25">
      <c r="A1380" s="136" t="s">
        <v>344</v>
      </c>
      <c r="B1380" s="315"/>
      <c r="C1380" s="315"/>
      <c r="D1380" s="315"/>
      <c r="E1380" s="315"/>
      <c r="F1380" s="315"/>
      <c r="G1380" s="315"/>
      <c r="H1380" s="315"/>
      <c r="I1380" s="315"/>
    </row>
    <row r="1381" spans="1:9" ht="15" x14ac:dyDescent="0.25">
      <c r="A1381" s="136" t="s">
        <v>345</v>
      </c>
      <c r="B1381" s="315"/>
      <c r="C1381" s="315"/>
      <c r="D1381" s="315"/>
      <c r="E1381" s="315"/>
      <c r="F1381" s="315"/>
      <c r="G1381" s="315"/>
      <c r="H1381" s="315"/>
      <c r="I1381" s="315"/>
    </row>
    <row r="1382" spans="1:9" ht="15" x14ac:dyDescent="0.25">
      <c r="A1382" s="315"/>
      <c r="B1382" s="315"/>
      <c r="C1382" s="315"/>
      <c r="D1382" s="315"/>
      <c r="E1382" s="315"/>
      <c r="F1382" s="315"/>
      <c r="G1382" s="315"/>
      <c r="H1382" s="315"/>
      <c r="I1382" s="315"/>
    </row>
    <row r="1383" spans="1:9" ht="15" x14ac:dyDescent="0.25">
      <c r="A1383" s="315"/>
      <c r="B1383" s="315"/>
      <c r="C1383" s="315"/>
      <c r="D1383" s="315"/>
      <c r="E1383" s="315"/>
      <c r="F1383" s="315"/>
      <c r="G1383" s="315"/>
      <c r="H1383" s="315"/>
      <c r="I1383" s="315"/>
    </row>
    <row r="1384" spans="1:9" ht="18" x14ac:dyDescent="0.25">
      <c r="A1384" s="137" t="s">
        <v>346</v>
      </c>
      <c r="B1384" s="315"/>
      <c r="C1384" s="315"/>
      <c r="D1384" s="315"/>
      <c r="E1384" s="315"/>
      <c r="F1384" s="315"/>
      <c r="G1384" s="315"/>
      <c r="H1384" s="315"/>
      <c r="I1384" s="315"/>
    </row>
    <row r="1385" spans="1:9" ht="15" x14ac:dyDescent="0.25">
      <c r="A1385" s="315"/>
      <c r="B1385" s="315"/>
      <c r="C1385" s="315"/>
      <c r="D1385" s="315"/>
      <c r="E1385" s="315"/>
      <c r="F1385" s="315"/>
      <c r="G1385" s="315"/>
      <c r="H1385" s="315"/>
      <c r="I1385" s="315"/>
    </row>
    <row r="1386" spans="1:9" ht="15" x14ac:dyDescent="0.25">
      <c r="A1386" s="315"/>
      <c r="B1386" s="315"/>
      <c r="C1386" s="315"/>
      <c r="D1386" s="315"/>
      <c r="E1386" s="315"/>
      <c r="F1386" s="315"/>
      <c r="G1386" s="315"/>
      <c r="H1386" s="315"/>
      <c r="I1386" s="315"/>
    </row>
    <row r="1387" spans="1:9" ht="15.75" thickBot="1" x14ac:dyDescent="0.3">
      <c r="A1387" s="407" t="s">
        <v>347</v>
      </c>
      <c r="B1387" s="407"/>
      <c r="C1387" s="407"/>
      <c r="D1387" s="407"/>
      <c r="E1387" s="407"/>
      <c r="F1387" s="407"/>
      <c r="G1387" s="315"/>
      <c r="H1387" s="315"/>
      <c r="I1387" s="315"/>
    </row>
    <row r="1388" spans="1:9" ht="16.5" thickTop="1" thickBot="1" x14ac:dyDescent="0.3">
      <c r="A1388" s="145" t="s">
        <v>248</v>
      </c>
      <c r="B1388" s="139" t="s">
        <v>251</v>
      </c>
      <c r="C1388" s="140" t="s">
        <v>252</v>
      </c>
      <c r="D1388" s="140" t="s">
        <v>253</v>
      </c>
      <c r="E1388" s="140" t="s">
        <v>348</v>
      </c>
      <c r="F1388" s="141" t="s">
        <v>349</v>
      </c>
      <c r="G1388" s="315"/>
      <c r="H1388" s="315"/>
      <c r="I1388" s="315"/>
    </row>
    <row r="1389" spans="1:9" ht="15.75" thickTop="1" x14ac:dyDescent="0.25">
      <c r="A1389" s="146" t="s">
        <v>521</v>
      </c>
      <c r="B1389" s="192">
        <v>36</v>
      </c>
      <c r="C1389" s="331">
        <v>0.98872200461111115</v>
      </c>
      <c r="D1389" s="330">
        <v>0.19720444645761723</v>
      </c>
      <c r="E1389" s="346">
        <v>0.61122454500000001</v>
      </c>
      <c r="F1389" s="199">
        <v>1.347432381</v>
      </c>
      <c r="G1389" s="315"/>
      <c r="H1389" s="315"/>
      <c r="I1389" s="315"/>
    </row>
    <row r="1390" spans="1:9" ht="15" x14ac:dyDescent="0.25">
      <c r="A1390" s="151" t="s">
        <v>522</v>
      </c>
      <c r="B1390" s="193">
        <v>36</v>
      </c>
      <c r="C1390" s="339">
        <v>2.1074505527777777E-2</v>
      </c>
      <c r="D1390" s="338">
        <v>2.3752986959044278E-2</v>
      </c>
      <c r="E1390" s="347">
        <v>0</v>
      </c>
      <c r="F1390" s="348">
        <v>9.2708610999999996E-2</v>
      </c>
      <c r="G1390" s="315"/>
      <c r="H1390" s="315"/>
      <c r="I1390" s="315"/>
    </row>
    <row r="1391" spans="1:9" ht="15.75" thickBot="1" x14ac:dyDescent="0.3">
      <c r="A1391" s="157" t="s">
        <v>135</v>
      </c>
      <c r="B1391" s="200">
        <v>36</v>
      </c>
      <c r="C1391" s="188">
        <v>3.5</v>
      </c>
      <c r="D1391" s="186">
        <v>1.7320508075688772</v>
      </c>
      <c r="E1391" s="201">
        <v>1</v>
      </c>
      <c r="F1391" s="202">
        <v>6</v>
      </c>
      <c r="G1391" s="315"/>
      <c r="H1391" s="315"/>
      <c r="I1391" s="315"/>
    </row>
    <row r="1392" spans="1:9" ht="15.75" thickTop="1" x14ac:dyDescent="0.25">
      <c r="A1392" s="315"/>
      <c r="B1392" s="315"/>
      <c r="C1392" s="315"/>
      <c r="D1392" s="315"/>
      <c r="E1392" s="315"/>
      <c r="F1392" s="315"/>
      <c r="G1392" s="315"/>
      <c r="H1392" s="315"/>
      <c r="I1392" s="315"/>
    </row>
    <row r="1393" spans="1:9" ht="15" x14ac:dyDescent="0.25">
      <c r="A1393" s="315"/>
      <c r="B1393" s="315"/>
      <c r="C1393" s="315"/>
      <c r="D1393" s="315"/>
      <c r="E1393" s="315"/>
      <c r="F1393" s="315"/>
      <c r="G1393" s="315"/>
      <c r="H1393" s="315"/>
      <c r="I1393" s="315"/>
    </row>
    <row r="1394" spans="1:9" ht="18" x14ac:dyDescent="0.25">
      <c r="A1394" s="137" t="s">
        <v>350</v>
      </c>
      <c r="B1394" s="315"/>
      <c r="C1394" s="315"/>
      <c r="D1394" s="315"/>
      <c r="E1394" s="315"/>
      <c r="F1394" s="315"/>
      <c r="G1394" s="315"/>
      <c r="H1394" s="315"/>
      <c r="I1394" s="315"/>
    </row>
    <row r="1395" spans="1:9" ht="15" x14ac:dyDescent="0.25">
      <c r="A1395" s="315"/>
      <c r="B1395" s="315"/>
      <c r="C1395" s="315"/>
      <c r="D1395" s="315"/>
      <c r="E1395" s="315"/>
      <c r="F1395" s="315"/>
      <c r="G1395" s="315"/>
      <c r="H1395" s="315"/>
      <c r="I1395" s="315"/>
    </row>
    <row r="1396" spans="1:9" ht="15.75" thickBot="1" x14ac:dyDescent="0.3">
      <c r="A1396" s="407" t="s">
        <v>351</v>
      </c>
      <c r="B1396" s="407"/>
      <c r="C1396" s="407"/>
      <c r="D1396" s="407"/>
      <c r="E1396" s="315"/>
      <c r="F1396" s="315"/>
      <c r="G1396" s="315"/>
      <c r="H1396" s="315"/>
      <c r="I1396" s="315"/>
    </row>
    <row r="1397" spans="1:9" ht="16.5" thickTop="1" thickBot="1" x14ac:dyDescent="0.3">
      <c r="A1397" s="409" t="s">
        <v>135</v>
      </c>
      <c r="B1397" s="410"/>
      <c r="C1397" s="139" t="s">
        <v>251</v>
      </c>
      <c r="D1397" s="141" t="s">
        <v>352</v>
      </c>
      <c r="E1397" s="315"/>
      <c r="F1397" s="315"/>
      <c r="G1397" s="315"/>
      <c r="H1397" s="315"/>
      <c r="I1397" s="315"/>
    </row>
    <row r="1398" spans="1:9" ht="15.75" thickTop="1" x14ac:dyDescent="0.25">
      <c r="A1398" s="404" t="s">
        <v>521</v>
      </c>
      <c r="B1398" s="164" t="s">
        <v>256</v>
      </c>
      <c r="C1398" s="192">
        <v>6</v>
      </c>
      <c r="D1398" s="199">
        <v>22.666666666666668</v>
      </c>
      <c r="E1398" s="315"/>
      <c r="F1398" s="315"/>
      <c r="G1398" s="315"/>
      <c r="H1398" s="315"/>
      <c r="I1398" s="315"/>
    </row>
    <row r="1399" spans="1:9" ht="15" x14ac:dyDescent="0.25">
      <c r="A1399" s="411"/>
      <c r="B1399" s="170" t="s">
        <v>257</v>
      </c>
      <c r="C1399" s="193">
        <v>6</v>
      </c>
      <c r="D1399" s="203">
        <v>16.333333333333332</v>
      </c>
      <c r="E1399" s="315"/>
      <c r="F1399" s="315"/>
      <c r="G1399" s="315"/>
      <c r="H1399" s="315"/>
      <c r="I1399" s="315"/>
    </row>
    <row r="1400" spans="1:9" ht="15" x14ac:dyDescent="0.25">
      <c r="A1400" s="405"/>
      <c r="B1400" s="176" t="s">
        <v>306</v>
      </c>
      <c r="C1400" s="194">
        <v>6</v>
      </c>
      <c r="D1400" s="349">
        <v>14.333333333333334</v>
      </c>
      <c r="E1400" s="315"/>
      <c r="F1400" s="315"/>
      <c r="G1400" s="315"/>
      <c r="H1400" s="315"/>
      <c r="I1400" s="315"/>
    </row>
    <row r="1401" spans="1:9" ht="15" x14ac:dyDescent="0.25">
      <c r="A1401" s="411"/>
      <c r="B1401" s="170" t="s">
        <v>327</v>
      </c>
      <c r="C1401" s="193">
        <v>6</v>
      </c>
      <c r="D1401" s="203">
        <v>14.666666666666666</v>
      </c>
      <c r="E1401" s="315"/>
      <c r="F1401" s="315"/>
      <c r="G1401" s="315"/>
      <c r="H1401" s="315"/>
      <c r="I1401" s="315"/>
    </row>
    <row r="1402" spans="1:9" ht="15" x14ac:dyDescent="0.25">
      <c r="A1402" s="411"/>
      <c r="B1402" s="170" t="s">
        <v>328</v>
      </c>
      <c r="C1402" s="193">
        <v>6</v>
      </c>
      <c r="D1402" s="203">
        <v>27.666666666666668</v>
      </c>
      <c r="E1402" s="315"/>
      <c r="F1402" s="315"/>
      <c r="G1402" s="315"/>
      <c r="H1402" s="315"/>
      <c r="I1402" s="315"/>
    </row>
    <row r="1403" spans="1:9" ht="15" x14ac:dyDescent="0.25">
      <c r="A1403" s="405"/>
      <c r="B1403" s="176" t="s">
        <v>329</v>
      </c>
      <c r="C1403" s="194">
        <v>6</v>
      </c>
      <c r="D1403" s="349">
        <v>15.333333333333334</v>
      </c>
      <c r="E1403" s="315"/>
      <c r="F1403" s="315"/>
      <c r="G1403" s="315"/>
      <c r="H1403" s="315"/>
      <c r="I1403" s="315"/>
    </row>
    <row r="1404" spans="1:9" ht="15" x14ac:dyDescent="0.25">
      <c r="A1404" s="405"/>
      <c r="B1404" s="323" t="s">
        <v>295</v>
      </c>
      <c r="C1404" s="194">
        <v>36</v>
      </c>
      <c r="D1404" s="327"/>
      <c r="E1404" s="315"/>
      <c r="F1404" s="315"/>
      <c r="G1404" s="315"/>
      <c r="H1404" s="315"/>
      <c r="I1404" s="315"/>
    </row>
    <row r="1405" spans="1:9" ht="15" x14ac:dyDescent="0.25">
      <c r="A1405" s="405" t="s">
        <v>522</v>
      </c>
      <c r="B1405" s="176" t="s">
        <v>256</v>
      </c>
      <c r="C1405" s="194">
        <v>6</v>
      </c>
      <c r="D1405" s="349">
        <v>18.166666666666668</v>
      </c>
      <c r="E1405" s="315"/>
      <c r="F1405" s="315"/>
      <c r="G1405" s="315"/>
      <c r="H1405" s="315"/>
      <c r="I1405" s="315"/>
    </row>
    <row r="1406" spans="1:9" ht="15" x14ac:dyDescent="0.25">
      <c r="A1406" s="405"/>
      <c r="B1406" s="176" t="s">
        <v>257</v>
      </c>
      <c r="C1406" s="194">
        <v>6</v>
      </c>
      <c r="D1406" s="349">
        <v>26.166666666666668</v>
      </c>
      <c r="E1406" s="315"/>
      <c r="F1406" s="315"/>
      <c r="G1406" s="315"/>
      <c r="H1406" s="315"/>
      <c r="I1406" s="315"/>
    </row>
    <row r="1407" spans="1:9" ht="15" x14ac:dyDescent="0.25">
      <c r="A1407" s="411"/>
      <c r="B1407" s="170" t="s">
        <v>306</v>
      </c>
      <c r="C1407" s="193">
        <v>6</v>
      </c>
      <c r="D1407" s="203">
        <v>28.166666666666668</v>
      </c>
      <c r="E1407" s="315"/>
      <c r="F1407" s="315"/>
      <c r="G1407" s="315"/>
      <c r="H1407" s="315"/>
      <c r="I1407" s="315"/>
    </row>
    <row r="1408" spans="1:9" ht="15" x14ac:dyDescent="0.25">
      <c r="A1408" s="405"/>
      <c r="B1408" s="176" t="s">
        <v>327</v>
      </c>
      <c r="C1408" s="194">
        <v>6</v>
      </c>
      <c r="D1408" s="349">
        <v>20.833333333333332</v>
      </c>
      <c r="E1408" s="315"/>
      <c r="F1408" s="315"/>
      <c r="G1408" s="315"/>
      <c r="H1408" s="315"/>
      <c r="I1408" s="315"/>
    </row>
    <row r="1409" spans="1:9" ht="15" x14ac:dyDescent="0.25">
      <c r="A1409" s="405"/>
      <c r="B1409" s="176" t="s">
        <v>328</v>
      </c>
      <c r="C1409" s="194">
        <v>6</v>
      </c>
      <c r="D1409" s="349">
        <v>9</v>
      </c>
      <c r="E1409" s="315"/>
      <c r="F1409" s="315"/>
      <c r="G1409" s="315"/>
      <c r="H1409" s="315"/>
      <c r="I1409" s="315"/>
    </row>
    <row r="1410" spans="1:9" ht="15" x14ac:dyDescent="0.25">
      <c r="A1410" s="411"/>
      <c r="B1410" s="170" t="s">
        <v>329</v>
      </c>
      <c r="C1410" s="193">
        <v>6</v>
      </c>
      <c r="D1410" s="203">
        <v>8.6666666666666661</v>
      </c>
      <c r="E1410" s="315"/>
      <c r="F1410" s="315"/>
      <c r="G1410" s="315"/>
      <c r="H1410" s="315"/>
      <c r="I1410" s="315"/>
    </row>
    <row r="1411" spans="1:9" ht="15.75" thickBot="1" x14ac:dyDescent="0.3">
      <c r="A1411" s="406"/>
      <c r="B1411" s="195" t="s">
        <v>295</v>
      </c>
      <c r="C1411" s="200">
        <v>36</v>
      </c>
      <c r="D1411" s="161"/>
      <c r="E1411" s="315"/>
      <c r="F1411" s="315"/>
      <c r="G1411" s="315"/>
      <c r="H1411" s="315"/>
      <c r="I1411" s="315"/>
    </row>
    <row r="1412" spans="1:9" ht="15.75" thickTop="1" x14ac:dyDescent="0.25">
      <c r="A1412" s="315"/>
      <c r="B1412" s="315"/>
      <c r="C1412" s="315"/>
      <c r="D1412" s="315"/>
      <c r="E1412" s="315"/>
      <c r="F1412" s="315"/>
      <c r="G1412" s="315"/>
      <c r="H1412" s="315"/>
      <c r="I1412" s="315"/>
    </row>
    <row r="1413" spans="1:9" ht="15.75" thickBot="1" x14ac:dyDescent="0.3">
      <c r="A1413" s="407" t="s">
        <v>353</v>
      </c>
      <c r="B1413" s="407"/>
      <c r="C1413" s="407"/>
      <c r="D1413" s="315"/>
      <c r="E1413" s="315"/>
      <c r="F1413" s="315"/>
      <c r="G1413" s="315"/>
      <c r="H1413" s="315"/>
      <c r="I1413" s="315"/>
    </row>
    <row r="1414" spans="1:9" ht="16.5" thickTop="1" thickBot="1" x14ac:dyDescent="0.3">
      <c r="A1414" s="145" t="s">
        <v>248</v>
      </c>
      <c r="B1414" s="139" t="s">
        <v>521</v>
      </c>
      <c r="C1414" s="141" t="s">
        <v>522</v>
      </c>
      <c r="D1414" s="315"/>
      <c r="E1414" s="315"/>
      <c r="F1414" s="315"/>
      <c r="G1414" s="315"/>
      <c r="H1414" s="315"/>
      <c r="I1414" s="315"/>
    </row>
    <row r="1415" spans="1:9" ht="15.75" thickTop="1" x14ac:dyDescent="0.25">
      <c r="A1415" s="146" t="s">
        <v>354</v>
      </c>
      <c r="B1415" s="147">
        <v>8.0090090090090094</v>
      </c>
      <c r="C1415" s="350">
        <v>19.176600441501105</v>
      </c>
      <c r="D1415" s="315"/>
      <c r="E1415" s="315"/>
      <c r="F1415" s="315"/>
      <c r="G1415" s="315"/>
      <c r="H1415" s="315"/>
      <c r="I1415" s="315"/>
    </row>
    <row r="1416" spans="1:9" ht="15" x14ac:dyDescent="0.25">
      <c r="A1416" s="151" t="s">
        <v>266</v>
      </c>
      <c r="B1416" s="193">
        <v>5</v>
      </c>
      <c r="C1416" s="351">
        <v>5</v>
      </c>
      <c r="D1416" s="315"/>
      <c r="E1416" s="315"/>
      <c r="F1416" s="315"/>
      <c r="G1416" s="315"/>
      <c r="H1416" s="315"/>
      <c r="I1416" s="315"/>
    </row>
    <row r="1417" spans="1:9" ht="15.75" thickBot="1" x14ac:dyDescent="0.3">
      <c r="A1417" s="157" t="s">
        <v>355</v>
      </c>
      <c r="B1417" s="352">
        <v>0.15573982183451601</v>
      </c>
      <c r="C1417" s="197">
        <v>1.7818368270772946E-3</v>
      </c>
      <c r="D1417" s="315"/>
      <c r="E1417" s="315"/>
      <c r="F1417" s="315"/>
      <c r="G1417" s="315"/>
      <c r="H1417" s="315"/>
      <c r="I1417" s="315"/>
    </row>
    <row r="1418" spans="1:9" ht="15.75" thickTop="1" x14ac:dyDescent="0.25">
      <c r="A1418" s="408" t="s">
        <v>356</v>
      </c>
      <c r="B1418" s="408"/>
      <c r="C1418" s="408"/>
      <c r="D1418" s="315"/>
      <c r="E1418" s="315"/>
      <c r="F1418" s="315"/>
      <c r="G1418" s="315"/>
      <c r="H1418" s="315"/>
      <c r="I1418" s="315"/>
    </row>
    <row r="1419" spans="1:9" ht="15" x14ac:dyDescent="0.25">
      <c r="A1419" s="408" t="s">
        <v>619</v>
      </c>
      <c r="B1419" s="408"/>
      <c r="C1419" s="408"/>
      <c r="D1419" s="315"/>
      <c r="E1419" s="315"/>
      <c r="F1419" s="315"/>
      <c r="G1419" s="315"/>
      <c r="H1419" s="315"/>
      <c r="I1419" s="315"/>
    </row>
    <row r="1420" spans="1:9" ht="15" x14ac:dyDescent="0.25">
      <c r="A1420" s="315"/>
      <c r="B1420" s="315"/>
      <c r="C1420" s="315"/>
      <c r="D1420" s="315"/>
      <c r="E1420" s="315"/>
      <c r="F1420" s="315"/>
      <c r="G1420" s="315"/>
      <c r="H1420" s="315"/>
      <c r="I1420" s="315"/>
    </row>
    <row r="1421" spans="1:9" ht="15" x14ac:dyDescent="0.25">
      <c r="A1421" s="315"/>
      <c r="B1421" s="315"/>
      <c r="C1421" s="315"/>
      <c r="D1421" s="315"/>
      <c r="E1421" s="315"/>
      <c r="F1421" s="315"/>
      <c r="G1421" s="315"/>
      <c r="H1421" s="315"/>
      <c r="I1421" s="315"/>
    </row>
    <row r="1422" spans="1:9" ht="18" x14ac:dyDescent="0.25">
      <c r="A1422" s="137" t="s">
        <v>358</v>
      </c>
      <c r="B1422" s="315"/>
      <c r="C1422" s="315"/>
      <c r="D1422" s="315"/>
      <c r="E1422" s="315"/>
      <c r="F1422" s="315"/>
      <c r="G1422" s="315"/>
      <c r="H1422" s="315"/>
      <c r="I1422" s="315"/>
    </row>
    <row r="1423" spans="1:9" ht="15" x14ac:dyDescent="0.25">
      <c r="A1423" s="315"/>
      <c r="B1423" s="315"/>
      <c r="C1423" s="315"/>
      <c r="D1423" s="315"/>
      <c r="E1423" s="315"/>
      <c r="F1423" s="315"/>
      <c r="G1423" s="315"/>
      <c r="H1423" s="315"/>
      <c r="I1423" s="315"/>
    </row>
    <row r="1424" spans="1:9" ht="15.75" thickBot="1" x14ac:dyDescent="0.3">
      <c r="A1424" s="407" t="s">
        <v>359</v>
      </c>
      <c r="B1424" s="407"/>
      <c r="C1424" s="407"/>
      <c r="D1424" s="407"/>
      <c r="E1424" s="407"/>
      <c r="F1424" s="407"/>
      <c r="G1424" s="407"/>
      <c r="H1424" s="407"/>
      <c r="I1424" s="315"/>
    </row>
    <row r="1425" spans="1:9" ht="15.75" thickTop="1" x14ac:dyDescent="0.25">
      <c r="A1425" s="412" t="s">
        <v>248</v>
      </c>
      <c r="B1425" s="413"/>
      <c r="C1425" s="416" t="s">
        <v>135</v>
      </c>
      <c r="D1425" s="417"/>
      <c r="E1425" s="417"/>
      <c r="F1425" s="417"/>
      <c r="G1425" s="417"/>
      <c r="H1425" s="418"/>
      <c r="I1425" s="315"/>
    </row>
    <row r="1426" spans="1:9" ht="15.75" thickBot="1" x14ac:dyDescent="0.3">
      <c r="A1426" s="414"/>
      <c r="B1426" s="415"/>
      <c r="C1426" s="208" t="s">
        <v>256</v>
      </c>
      <c r="D1426" s="209" t="s">
        <v>257</v>
      </c>
      <c r="E1426" s="209" t="s">
        <v>306</v>
      </c>
      <c r="F1426" s="209" t="s">
        <v>327</v>
      </c>
      <c r="G1426" s="209" t="s">
        <v>328</v>
      </c>
      <c r="H1426" s="191" t="s">
        <v>329</v>
      </c>
      <c r="I1426" s="315"/>
    </row>
    <row r="1427" spans="1:9" ht="15.75" thickTop="1" x14ac:dyDescent="0.25">
      <c r="A1427" s="404" t="s">
        <v>521</v>
      </c>
      <c r="B1427" s="210" t="s">
        <v>360</v>
      </c>
      <c r="C1427" s="192">
        <v>5</v>
      </c>
      <c r="D1427" s="148">
        <v>2</v>
      </c>
      <c r="E1427" s="148">
        <v>2</v>
      </c>
      <c r="F1427" s="148">
        <v>3</v>
      </c>
      <c r="G1427" s="148">
        <v>5</v>
      </c>
      <c r="H1427" s="211">
        <v>1</v>
      </c>
      <c r="I1427" s="315"/>
    </row>
    <row r="1428" spans="1:9" ht="15" x14ac:dyDescent="0.25">
      <c r="A1428" s="405"/>
      <c r="B1428" s="323" t="s">
        <v>361</v>
      </c>
      <c r="C1428" s="194">
        <v>1</v>
      </c>
      <c r="D1428" s="325">
        <v>4</v>
      </c>
      <c r="E1428" s="325">
        <v>4</v>
      </c>
      <c r="F1428" s="325">
        <v>3</v>
      </c>
      <c r="G1428" s="325">
        <v>1</v>
      </c>
      <c r="H1428" s="353">
        <v>5</v>
      </c>
      <c r="I1428" s="315"/>
    </row>
    <row r="1429" spans="1:9" ht="15" x14ac:dyDescent="0.25">
      <c r="A1429" s="405" t="s">
        <v>522</v>
      </c>
      <c r="B1429" s="322" t="s">
        <v>360</v>
      </c>
      <c r="C1429" s="193">
        <v>2</v>
      </c>
      <c r="D1429" s="153">
        <v>6</v>
      </c>
      <c r="E1429" s="153">
        <v>6</v>
      </c>
      <c r="F1429" s="153">
        <v>4</v>
      </c>
      <c r="G1429" s="153">
        <v>0</v>
      </c>
      <c r="H1429" s="351">
        <v>0</v>
      </c>
      <c r="I1429" s="315"/>
    </row>
    <row r="1430" spans="1:9" ht="15.75" thickBot="1" x14ac:dyDescent="0.3">
      <c r="A1430" s="406"/>
      <c r="B1430" s="195" t="s">
        <v>361</v>
      </c>
      <c r="C1430" s="200">
        <v>4</v>
      </c>
      <c r="D1430" s="159">
        <v>0</v>
      </c>
      <c r="E1430" s="159">
        <v>0</v>
      </c>
      <c r="F1430" s="159">
        <v>2</v>
      </c>
      <c r="G1430" s="159">
        <v>6</v>
      </c>
      <c r="H1430" s="212">
        <v>6</v>
      </c>
      <c r="I1430" s="315"/>
    </row>
    <row r="1431" spans="1:9" ht="15.75" thickTop="1" x14ac:dyDescent="0.25">
      <c r="A1431" s="315"/>
      <c r="B1431" s="315"/>
      <c r="C1431" s="315"/>
      <c r="D1431" s="315"/>
      <c r="E1431" s="315"/>
      <c r="F1431" s="315"/>
      <c r="G1431" s="315"/>
      <c r="H1431" s="315"/>
      <c r="I1431" s="315"/>
    </row>
    <row r="1432" spans="1:9" ht="15.75" thickBot="1" x14ac:dyDescent="0.3">
      <c r="A1432" s="407" t="s">
        <v>362</v>
      </c>
      <c r="B1432" s="407"/>
      <c r="C1432" s="407"/>
      <c r="D1432" s="315"/>
      <c r="E1432" s="315"/>
      <c r="F1432" s="315"/>
      <c r="G1432" s="315"/>
      <c r="H1432" s="315"/>
      <c r="I1432" s="315"/>
    </row>
    <row r="1433" spans="1:9" ht="16.5" thickTop="1" thickBot="1" x14ac:dyDescent="0.3">
      <c r="A1433" s="145" t="s">
        <v>248</v>
      </c>
      <c r="B1433" s="139" t="s">
        <v>521</v>
      </c>
      <c r="C1433" s="141" t="s">
        <v>522</v>
      </c>
      <c r="D1433" s="315"/>
      <c r="E1433" s="315"/>
      <c r="F1433" s="315"/>
      <c r="G1433" s="315"/>
      <c r="H1433" s="315"/>
      <c r="I1433" s="315"/>
    </row>
    <row r="1434" spans="1:9" ht="15.75" thickTop="1" x14ac:dyDescent="0.25">
      <c r="A1434" s="146" t="s">
        <v>251</v>
      </c>
      <c r="B1434" s="192">
        <v>36</v>
      </c>
      <c r="C1434" s="211">
        <v>36</v>
      </c>
      <c r="D1434" s="315"/>
      <c r="E1434" s="315"/>
      <c r="F1434" s="315"/>
      <c r="G1434" s="315"/>
      <c r="H1434" s="315"/>
      <c r="I1434" s="315"/>
    </row>
    <row r="1435" spans="1:9" ht="15" x14ac:dyDescent="0.25">
      <c r="A1435" s="151" t="s">
        <v>363</v>
      </c>
      <c r="B1435" s="354">
        <v>1.0137550360000001</v>
      </c>
      <c r="C1435" s="340">
        <v>1.333727E-2</v>
      </c>
      <c r="D1435" s="315"/>
      <c r="E1435" s="315"/>
      <c r="F1435" s="315"/>
      <c r="G1435" s="315"/>
      <c r="H1435" s="315"/>
      <c r="I1435" s="315"/>
    </row>
    <row r="1436" spans="1:9" ht="15" x14ac:dyDescent="0.25">
      <c r="A1436" s="215" t="s">
        <v>354</v>
      </c>
      <c r="B1436" s="183" t="s">
        <v>620</v>
      </c>
      <c r="C1436" s="355" t="s">
        <v>621</v>
      </c>
      <c r="D1436" s="315"/>
      <c r="E1436" s="315"/>
      <c r="F1436" s="315"/>
      <c r="G1436" s="315"/>
      <c r="H1436" s="315"/>
      <c r="I1436" s="315"/>
    </row>
    <row r="1437" spans="1:9" ht="15" x14ac:dyDescent="0.25">
      <c r="A1437" s="151" t="s">
        <v>266</v>
      </c>
      <c r="B1437" s="193">
        <v>5</v>
      </c>
      <c r="C1437" s="351">
        <v>5</v>
      </c>
      <c r="D1437" s="315"/>
      <c r="E1437" s="315"/>
      <c r="F1437" s="315"/>
      <c r="G1437" s="315"/>
      <c r="H1437" s="315"/>
      <c r="I1437" s="315"/>
    </row>
    <row r="1438" spans="1:9" ht="15.75" thickBot="1" x14ac:dyDescent="0.3">
      <c r="A1438" s="157" t="s">
        <v>355</v>
      </c>
      <c r="B1438" s="352">
        <v>9.6484759471199194E-2</v>
      </c>
      <c r="C1438" s="197">
        <v>1.201285840814285E-4</v>
      </c>
      <c r="D1438" s="315"/>
      <c r="E1438" s="315"/>
      <c r="F1438" s="315"/>
      <c r="G1438" s="315"/>
      <c r="H1438" s="315"/>
      <c r="I1438" s="315"/>
    </row>
    <row r="1439" spans="1:9" ht="15.75" thickTop="1" x14ac:dyDescent="0.25">
      <c r="A1439" s="408" t="s">
        <v>622</v>
      </c>
      <c r="B1439" s="408"/>
      <c r="C1439" s="408"/>
      <c r="D1439" s="315"/>
      <c r="E1439" s="315"/>
      <c r="F1439" s="315"/>
      <c r="G1439" s="315"/>
      <c r="H1439" s="315"/>
      <c r="I1439" s="315"/>
    </row>
    <row r="1440" spans="1:9" ht="15" x14ac:dyDescent="0.25">
      <c r="A1440" s="408" t="s">
        <v>366</v>
      </c>
      <c r="B1440" s="408"/>
      <c r="C1440" s="408"/>
      <c r="D1440" s="315"/>
      <c r="E1440" s="315"/>
      <c r="F1440" s="315"/>
      <c r="G1440" s="315"/>
      <c r="H1440" s="315"/>
      <c r="I1440" s="315"/>
    </row>
  </sheetData>
  <mergeCells count="423">
    <mergeCell ref="A339:A345"/>
    <mergeCell ref="A346:E346"/>
    <mergeCell ref="A347:E347"/>
    <mergeCell ref="A326:A332"/>
    <mergeCell ref="A333:E333"/>
    <mergeCell ref="A334:E334"/>
    <mergeCell ref="A336:E336"/>
    <mergeCell ref="A337:B338"/>
    <mergeCell ref="C337:C338"/>
    <mergeCell ref="D337:E337"/>
    <mergeCell ref="A318:I318"/>
    <mergeCell ref="A323:E323"/>
    <mergeCell ref="A324:B325"/>
    <mergeCell ref="C324:C325"/>
    <mergeCell ref="D324:E324"/>
    <mergeCell ref="A258:A317"/>
    <mergeCell ref="B258:B287"/>
    <mergeCell ref="C258:C262"/>
    <mergeCell ref="C263:C267"/>
    <mergeCell ref="C268:C272"/>
    <mergeCell ref="C273:C277"/>
    <mergeCell ref="C278:C282"/>
    <mergeCell ref="C283:C287"/>
    <mergeCell ref="B288:B317"/>
    <mergeCell ref="C288:C292"/>
    <mergeCell ref="C293:C297"/>
    <mergeCell ref="C298:C302"/>
    <mergeCell ref="C303:C307"/>
    <mergeCell ref="C308:C312"/>
    <mergeCell ref="C313:C317"/>
    <mergeCell ref="A198:A257"/>
    <mergeCell ref="B198:B227"/>
    <mergeCell ref="C198:C202"/>
    <mergeCell ref="C203:C207"/>
    <mergeCell ref="C208:C212"/>
    <mergeCell ref="C213:C217"/>
    <mergeCell ref="C218:C222"/>
    <mergeCell ref="C223:C227"/>
    <mergeCell ref="B228:B257"/>
    <mergeCell ref="C228:C232"/>
    <mergeCell ref="C233:C237"/>
    <mergeCell ref="C238:C242"/>
    <mergeCell ref="C243:C247"/>
    <mergeCell ref="C248:C252"/>
    <mergeCell ref="C253:C257"/>
    <mergeCell ref="A188:A190"/>
    <mergeCell ref="A195:I195"/>
    <mergeCell ref="A196:D197"/>
    <mergeCell ref="E196:E197"/>
    <mergeCell ref="F196:F197"/>
    <mergeCell ref="G196:G197"/>
    <mergeCell ref="H196:I196"/>
    <mergeCell ref="A92:H92"/>
    <mergeCell ref="A178:E178"/>
    <mergeCell ref="A183:G183"/>
    <mergeCell ref="A184:B184"/>
    <mergeCell ref="A185:A187"/>
    <mergeCell ref="A108:D108"/>
    <mergeCell ref="A109:D109"/>
    <mergeCell ref="A120:C120"/>
    <mergeCell ref="A122:F122"/>
    <mergeCell ref="A97:D97"/>
    <mergeCell ref="A98:B99"/>
    <mergeCell ref="C98:C99"/>
    <mergeCell ref="A100:A106"/>
    <mergeCell ref="A107:D107"/>
    <mergeCell ref="A154:A155"/>
    <mergeCell ref="A157:B157"/>
    <mergeCell ref="A164:B164"/>
    <mergeCell ref="B57:B61"/>
    <mergeCell ref="A62:A91"/>
    <mergeCell ref="B62:B66"/>
    <mergeCell ref="B67:B71"/>
    <mergeCell ref="B72:B76"/>
    <mergeCell ref="B77:B81"/>
    <mergeCell ref="B82:B86"/>
    <mergeCell ref="B87:B91"/>
    <mergeCell ref="B32:B36"/>
    <mergeCell ref="B37:B41"/>
    <mergeCell ref="B42:B46"/>
    <mergeCell ref="B47:B51"/>
    <mergeCell ref="B52:B56"/>
    <mergeCell ref="A32:A61"/>
    <mergeCell ref="A13:D13"/>
    <mergeCell ref="A14:D14"/>
    <mergeCell ref="A18:F18"/>
    <mergeCell ref="A19:F19"/>
    <mergeCell ref="A28:H28"/>
    <mergeCell ref="A29:H29"/>
    <mergeCell ref="A30:C31"/>
    <mergeCell ref="D30:D31"/>
    <mergeCell ref="E30:E31"/>
    <mergeCell ref="F30:F31"/>
    <mergeCell ref="G30:H30"/>
    <mergeCell ref="A165:B165"/>
    <mergeCell ref="A130:D130"/>
    <mergeCell ref="A131:B131"/>
    <mergeCell ref="A132:A138"/>
    <mergeCell ref="A140:B140"/>
    <mergeCell ref="A145:B145"/>
    <mergeCell ref="A146:B146"/>
    <mergeCell ref="A151:H151"/>
    <mergeCell ref="A152:B153"/>
    <mergeCell ref="C152:H152"/>
    <mergeCell ref="A358:E358"/>
    <mergeCell ref="A374:G374"/>
    <mergeCell ref="A375:B375"/>
    <mergeCell ref="A376:A378"/>
    <mergeCell ref="A379:A381"/>
    <mergeCell ref="A382:A384"/>
    <mergeCell ref="A385:A387"/>
    <mergeCell ref="A388:A390"/>
    <mergeCell ref="A391:A393"/>
    <mergeCell ref="A394:A396"/>
    <mergeCell ref="A397:A399"/>
    <mergeCell ref="A400:A402"/>
    <mergeCell ref="A403:A405"/>
    <mergeCell ref="A406:A408"/>
    <mergeCell ref="A409:A411"/>
    <mergeCell ref="A412:A414"/>
    <mergeCell ref="A419:I419"/>
    <mergeCell ref="A420:D421"/>
    <mergeCell ref="E420:E421"/>
    <mergeCell ref="F420:F421"/>
    <mergeCell ref="G420:G421"/>
    <mergeCell ref="H420:I420"/>
    <mergeCell ref="A422:A481"/>
    <mergeCell ref="B422:B451"/>
    <mergeCell ref="C422:C426"/>
    <mergeCell ref="C427:C431"/>
    <mergeCell ref="C432:C436"/>
    <mergeCell ref="C437:C441"/>
    <mergeCell ref="C442:C446"/>
    <mergeCell ref="C447:C451"/>
    <mergeCell ref="B452:B481"/>
    <mergeCell ref="C452:C456"/>
    <mergeCell ref="C457:C461"/>
    <mergeCell ref="C462:C466"/>
    <mergeCell ref="C467:C471"/>
    <mergeCell ref="C472:C476"/>
    <mergeCell ref="C477:C481"/>
    <mergeCell ref="A482:A541"/>
    <mergeCell ref="B482:B511"/>
    <mergeCell ref="C482:C486"/>
    <mergeCell ref="C487:C491"/>
    <mergeCell ref="C492:C496"/>
    <mergeCell ref="C497:C501"/>
    <mergeCell ref="C502:C506"/>
    <mergeCell ref="C507:C511"/>
    <mergeCell ref="B512:B541"/>
    <mergeCell ref="C512:C516"/>
    <mergeCell ref="C517:C521"/>
    <mergeCell ref="C522:C526"/>
    <mergeCell ref="C527:C531"/>
    <mergeCell ref="C532:C536"/>
    <mergeCell ref="C537:C541"/>
    <mergeCell ref="A542:A601"/>
    <mergeCell ref="B542:B571"/>
    <mergeCell ref="C542:C546"/>
    <mergeCell ref="C547:C551"/>
    <mergeCell ref="C552:C556"/>
    <mergeCell ref="C557:C561"/>
    <mergeCell ref="C562:C566"/>
    <mergeCell ref="C567:C571"/>
    <mergeCell ref="B572:B601"/>
    <mergeCell ref="C572:C576"/>
    <mergeCell ref="C577:C581"/>
    <mergeCell ref="C582:C586"/>
    <mergeCell ref="C587:C591"/>
    <mergeCell ref="C592:C596"/>
    <mergeCell ref="C597:C601"/>
    <mergeCell ref="A602:A661"/>
    <mergeCell ref="B602:B631"/>
    <mergeCell ref="C602:C606"/>
    <mergeCell ref="C607:C611"/>
    <mergeCell ref="C612:C616"/>
    <mergeCell ref="C617:C621"/>
    <mergeCell ref="C622:C626"/>
    <mergeCell ref="C627:C631"/>
    <mergeCell ref="B632:B661"/>
    <mergeCell ref="C632:C636"/>
    <mergeCell ref="C637:C641"/>
    <mergeCell ref="C642:C646"/>
    <mergeCell ref="C647:C651"/>
    <mergeCell ref="C652:C656"/>
    <mergeCell ref="C657:C661"/>
    <mergeCell ref="A662:A721"/>
    <mergeCell ref="B662:B691"/>
    <mergeCell ref="C662:C666"/>
    <mergeCell ref="C667:C671"/>
    <mergeCell ref="C672:C676"/>
    <mergeCell ref="C677:C681"/>
    <mergeCell ref="C682:C686"/>
    <mergeCell ref="C687:C691"/>
    <mergeCell ref="B692:B721"/>
    <mergeCell ref="C692:C696"/>
    <mergeCell ref="C697:C701"/>
    <mergeCell ref="C702:C706"/>
    <mergeCell ref="C707:C711"/>
    <mergeCell ref="C712:C716"/>
    <mergeCell ref="C717:C721"/>
    <mergeCell ref="A722:A781"/>
    <mergeCell ref="B722:B751"/>
    <mergeCell ref="C722:C726"/>
    <mergeCell ref="C727:C731"/>
    <mergeCell ref="C732:C736"/>
    <mergeCell ref="C737:C741"/>
    <mergeCell ref="C742:C746"/>
    <mergeCell ref="C747:C751"/>
    <mergeCell ref="B752:B781"/>
    <mergeCell ref="C752:C756"/>
    <mergeCell ref="C757:C761"/>
    <mergeCell ref="C762:C766"/>
    <mergeCell ref="C767:C771"/>
    <mergeCell ref="C772:C776"/>
    <mergeCell ref="C777:C781"/>
    <mergeCell ref="A782:A841"/>
    <mergeCell ref="B782:B811"/>
    <mergeCell ref="C782:C786"/>
    <mergeCell ref="C787:C791"/>
    <mergeCell ref="C792:C796"/>
    <mergeCell ref="C797:C801"/>
    <mergeCell ref="C802:C806"/>
    <mergeCell ref="C807:C811"/>
    <mergeCell ref="B812:B841"/>
    <mergeCell ref="C812:C816"/>
    <mergeCell ref="C817:C821"/>
    <mergeCell ref="C822:C826"/>
    <mergeCell ref="C827:C831"/>
    <mergeCell ref="C832:C836"/>
    <mergeCell ref="C837:C841"/>
    <mergeCell ref="A842:A901"/>
    <mergeCell ref="B842:B871"/>
    <mergeCell ref="C842:C846"/>
    <mergeCell ref="C847:C851"/>
    <mergeCell ref="C852:C856"/>
    <mergeCell ref="C857:C861"/>
    <mergeCell ref="C862:C866"/>
    <mergeCell ref="C867:C871"/>
    <mergeCell ref="B872:B901"/>
    <mergeCell ref="C872:C876"/>
    <mergeCell ref="C877:C881"/>
    <mergeCell ref="C882:C886"/>
    <mergeCell ref="C887:C891"/>
    <mergeCell ref="C892:C896"/>
    <mergeCell ref="C897:C901"/>
    <mergeCell ref="A902:A961"/>
    <mergeCell ref="B902:B931"/>
    <mergeCell ref="C902:C906"/>
    <mergeCell ref="C907:C911"/>
    <mergeCell ref="C912:C916"/>
    <mergeCell ref="C917:C921"/>
    <mergeCell ref="C922:C926"/>
    <mergeCell ref="C927:C931"/>
    <mergeCell ref="B932:B961"/>
    <mergeCell ref="C932:C936"/>
    <mergeCell ref="C937:C941"/>
    <mergeCell ref="C942:C946"/>
    <mergeCell ref="C947:C951"/>
    <mergeCell ref="C952:C956"/>
    <mergeCell ref="C957:C961"/>
    <mergeCell ref="A962:A1021"/>
    <mergeCell ref="B962:B991"/>
    <mergeCell ref="C962:C966"/>
    <mergeCell ref="C967:C971"/>
    <mergeCell ref="C972:C976"/>
    <mergeCell ref="C977:C981"/>
    <mergeCell ref="C982:C986"/>
    <mergeCell ref="C987:C991"/>
    <mergeCell ref="B992:B1021"/>
    <mergeCell ref="C992:C996"/>
    <mergeCell ref="C997:C1001"/>
    <mergeCell ref="C1002:C1006"/>
    <mergeCell ref="C1007:C1011"/>
    <mergeCell ref="C1012:C1016"/>
    <mergeCell ref="C1017:C1021"/>
    <mergeCell ref="A1022:A1081"/>
    <mergeCell ref="B1022:B1051"/>
    <mergeCell ref="C1022:C1026"/>
    <mergeCell ref="C1027:C1031"/>
    <mergeCell ref="C1032:C1036"/>
    <mergeCell ref="C1037:C1041"/>
    <mergeCell ref="C1042:C1046"/>
    <mergeCell ref="C1047:C1051"/>
    <mergeCell ref="B1052:B1081"/>
    <mergeCell ref="C1052:C1056"/>
    <mergeCell ref="C1057:C1061"/>
    <mergeCell ref="C1062:C1066"/>
    <mergeCell ref="C1067:C1071"/>
    <mergeCell ref="C1072:C1076"/>
    <mergeCell ref="C1077:C1081"/>
    <mergeCell ref="A1082:A1141"/>
    <mergeCell ref="B1082:B1111"/>
    <mergeCell ref="C1082:C1086"/>
    <mergeCell ref="C1087:C1091"/>
    <mergeCell ref="C1092:C1096"/>
    <mergeCell ref="C1097:C1101"/>
    <mergeCell ref="C1102:C1106"/>
    <mergeCell ref="C1107:C1111"/>
    <mergeCell ref="B1112:B1141"/>
    <mergeCell ref="C1112:C1116"/>
    <mergeCell ref="C1117:C1121"/>
    <mergeCell ref="C1122:C1126"/>
    <mergeCell ref="C1127:C1131"/>
    <mergeCell ref="C1132:C1136"/>
    <mergeCell ref="C1137:C1141"/>
    <mergeCell ref="A1142:A1201"/>
    <mergeCell ref="B1142:B1171"/>
    <mergeCell ref="C1142:C1146"/>
    <mergeCell ref="C1147:C1151"/>
    <mergeCell ref="C1152:C1156"/>
    <mergeCell ref="C1157:C1161"/>
    <mergeCell ref="C1162:C1166"/>
    <mergeCell ref="C1167:C1171"/>
    <mergeCell ref="B1172:B1201"/>
    <mergeCell ref="C1172:C1176"/>
    <mergeCell ref="C1177:C1181"/>
    <mergeCell ref="C1182:C1186"/>
    <mergeCell ref="C1187:C1191"/>
    <mergeCell ref="C1192:C1196"/>
    <mergeCell ref="C1197:C1201"/>
    <mergeCell ref="A1202:I1202"/>
    <mergeCell ref="A1207:E1207"/>
    <mergeCell ref="A1208:B1209"/>
    <mergeCell ref="C1208:C1209"/>
    <mergeCell ref="D1208:E1208"/>
    <mergeCell ref="A1210:A1216"/>
    <mergeCell ref="A1217:E1217"/>
    <mergeCell ref="A1218:E1218"/>
    <mergeCell ref="A1220:E1220"/>
    <mergeCell ref="A1221:B1222"/>
    <mergeCell ref="C1221:C1222"/>
    <mergeCell ref="D1221:E1221"/>
    <mergeCell ref="A1223:A1229"/>
    <mergeCell ref="A1230:E1230"/>
    <mergeCell ref="A1231:E1231"/>
    <mergeCell ref="A1233:D1233"/>
    <mergeCell ref="A1234:B1235"/>
    <mergeCell ref="C1234:C1235"/>
    <mergeCell ref="A1236:A1242"/>
    <mergeCell ref="A1243:D1243"/>
    <mergeCell ref="A1244:D1244"/>
    <mergeCell ref="A1246:E1246"/>
    <mergeCell ref="A1247:B1248"/>
    <mergeCell ref="C1247:C1248"/>
    <mergeCell ref="D1247:E1247"/>
    <mergeCell ref="A1249:A1255"/>
    <mergeCell ref="A1256:E1256"/>
    <mergeCell ref="A1257:E1257"/>
    <mergeCell ref="A1259:D1259"/>
    <mergeCell ref="A1260:B1261"/>
    <mergeCell ref="C1260:C1261"/>
    <mergeCell ref="A1262:A1268"/>
    <mergeCell ref="A1269:D1269"/>
    <mergeCell ref="A1270:D1270"/>
    <mergeCell ref="A1272:E1272"/>
    <mergeCell ref="A1273:B1274"/>
    <mergeCell ref="C1273:C1274"/>
    <mergeCell ref="D1273:E1273"/>
    <mergeCell ref="A1275:A1281"/>
    <mergeCell ref="A1282:E1282"/>
    <mergeCell ref="A1283:E1283"/>
    <mergeCell ref="A1285:E1285"/>
    <mergeCell ref="A1286:B1287"/>
    <mergeCell ref="C1286:C1287"/>
    <mergeCell ref="D1286:E1286"/>
    <mergeCell ref="A1288:A1294"/>
    <mergeCell ref="A1295:E1295"/>
    <mergeCell ref="A1296:E1296"/>
    <mergeCell ref="A1298:D1298"/>
    <mergeCell ref="A1299:B1300"/>
    <mergeCell ref="C1299:C1300"/>
    <mergeCell ref="A1301:A1307"/>
    <mergeCell ref="A1308:D1308"/>
    <mergeCell ref="A1309:D1309"/>
    <mergeCell ref="A1311:E1311"/>
    <mergeCell ref="A1312:B1313"/>
    <mergeCell ref="C1312:C1313"/>
    <mergeCell ref="D1312:E1312"/>
    <mergeCell ref="A1314:A1320"/>
    <mergeCell ref="A1321:E1321"/>
    <mergeCell ref="A1322:E1322"/>
    <mergeCell ref="A1324:D1324"/>
    <mergeCell ref="A1325:B1326"/>
    <mergeCell ref="C1325:C1326"/>
    <mergeCell ref="A1327:A1333"/>
    <mergeCell ref="A1334:D1334"/>
    <mergeCell ref="A1335:D1335"/>
    <mergeCell ref="A1336:D1336"/>
    <mergeCell ref="A1338:D1338"/>
    <mergeCell ref="A1339:B1340"/>
    <mergeCell ref="C1339:C1340"/>
    <mergeCell ref="A1341:A1347"/>
    <mergeCell ref="A1348:D1348"/>
    <mergeCell ref="A1349:D1349"/>
    <mergeCell ref="A1351:D1351"/>
    <mergeCell ref="A1352:B1353"/>
    <mergeCell ref="C1352:C1353"/>
    <mergeCell ref="A1387:F1387"/>
    <mergeCell ref="A1354:A1360"/>
    <mergeCell ref="A1361:D1361"/>
    <mergeCell ref="A1362:D1362"/>
    <mergeCell ref="A1364:D1364"/>
    <mergeCell ref="A1365:B1366"/>
    <mergeCell ref="C1365:C1366"/>
    <mergeCell ref="A1367:A1373"/>
    <mergeCell ref="A1374:D1374"/>
    <mergeCell ref="A1375:D1375"/>
    <mergeCell ref="A1427:A1428"/>
    <mergeCell ref="A1429:A1430"/>
    <mergeCell ref="A1432:C1432"/>
    <mergeCell ref="A1439:C1439"/>
    <mergeCell ref="A1440:C1440"/>
    <mergeCell ref="A1396:D1396"/>
    <mergeCell ref="A1397:B1397"/>
    <mergeCell ref="A1398:A1404"/>
    <mergeCell ref="A1405:A1411"/>
    <mergeCell ref="A1413:C1413"/>
    <mergeCell ref="A1418:C1418"/>
    <mergeCell ref="A1419:C1419"/>
    <mergeCell ref="A1424:H1424"/>
    <mergeCell ref="A1425:B1426"/>
    <mergeCell ref="C1425:H1425"/>
  </mergeCells>
  <pageMargins left="0.75" right="0.75" top="1" bottom="1" header="0.5" footer="0.5"/>
  <pageSetup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workbookViewId="0">
      <selection activeCell="G1" sqref="G1"/>
    </sheetView>
  </sheetViews>
  <sheetFormatPr defaultRowHeight="15" x14ac:dyDescent="0.25"/>
  <sheetData>
    <row r="1" spans="1:12" x14ac:dyDescent="0.25">
      <c r="A1" t="s">
        <v>384</v>
      </c>
    </row>
    <row r="3" spans="1:12" ht="21" x14ac:dyDescent="0.35">
      <c r="B3" s="120" t="s">
        <v>367</v>
      </c>
      <c r="C3" s="120"/>
      <c r="D3" s="9"/>
      <c r="E3" s="9" t="s">
        <v>368</v>
      </c>
      <c r="F3" s="9"/>
      <c r="G3" s="9"/>
      <c r="H3" s="9"/>
      <c r="I3" s="9"/>
      <c r="J3" s="9"/>
      <c r="K3" s="9"/>
      <c r="L3" s="9"/>
    </row>
    <row r="4" spans="1:12" x14ac:dyDescent="0.25">
      <c r="B4" s="26"/>
      <c r="C4" s="16" t="s">
        <v>231</v>
      </c>
      <c r="D4" s="17" t="s">
        <v>232</v>
      </c>
    </row>
    <row r="5" spans="1:12" x14ac:dyDescent="0.25">
      <c r="B5" s="21" t="s">
        <v>84</v>
      </c>
      <c r="C5" s="2">
        <v>24</v>
      </c>
      <c r="D5" s="20">
        <v>19</v>
      </c>
    </row>
    <row r="6" spans="1:12" x14ac:dyDescent="0.25">
      <c r="B6" s="21" t="s">
        <v>88</v>
      </c>
      <c r="C6" s="2">
        <v>14</v>
      </c>
      <c r="D6" s="20">
        <v>19</v>
      </c>
    </row>
    <row r="7" spans="1:12" x14ac:dyDescent="0.25">
      <c r="B7" s="22"/>
      <c r="C7" s="23">
        <f>SUM(C5:C6)</f>
        <v>38</v>
      </c>
      <c r="D7" s="24">
        <f>SUM(D5:D6)</f>
        <v>38</v>
      </c>
    </row>
    <row r="9" spans="1:12" ht="21" x14ac:dyDescent="0.35">
      <c r="B9" s="5" t="s">
        <v>369</v>
      </c>
      <c r="C9" s="5"/>
      <c r="D9" s="5"/>
      <c r="E9" s="5"/>
      <c r="G9" s="364"/>
    </row>
    <row r="11" spans="1:12" x14ac:dyDescent="0.25">
      <c r="B11" s="121"/>
      <c r="C11" s="124" t="s">
        <v>231</v>
      </c>
      <c r="D11" s="124" t="s">
        <v>232</v>
      </c>
      <c r="E11" s="124" t="s">
        <v>370</v>
      </c>
      <c r="F11" s="124" t="s">
        <v>371</v>
      </c>
    </row>
    <row r="12" spans="1:12" x14ac:dyDescent="0.25">
      <c r="B12" s="122" t="s">
        <v>372</v>
      </c>
      <c r="C12" s="125">
        <v>24</v>
      </c>
      <c r="D12" s="125">
        <v>19</v>
      </c>
      <c r="E12" s="125">
        <v>5</v>
      </c>
      <c r="F12" s="129">
        <v>1.3157894736842106</v>
      </c>
    </row>
    <row r="13" spans="1:12" x14ac:dyDescent="0.25">
      <c r="B13" s="122" t="s">
        <v>373</v>
      </c>
      <c r="C13" s="125">
        <v>14</v>
      </c>
      <c r="D13" s="125">
        <v>19</v>
      </c>
      <c r="E13" s="125">
        <v>-5</v>
      </c>
      <c r="F13" s="129">
        <v>1.3157894736842106</v>
      </c>
    </row>
    <row r="14" spans="1:12" x14ac:dyDescent="0.25">
      <c r="B14" s="122" t="s">
        <v>374</v>
      </c>
      <c r="C14" s="125">
        <v>38</v>
      </c>
      <c r="D14" s="125">
        <v>38</v>
      </c>
      <c r="E14" s="125">
        <v>0</v>
      </c>
      <c r="F14" s="129">
        <v>2.6315789473684212</v>
      </c>
    </row>
    <row r="17" spans="2:12" ht="21" x14ac:dyDescent="0.35">
      <c r="B17" s="123" t="s">
        <v>375</v>
      </c>
      <c r="C17" s="126"/>
      <c r="F17" t="s">
        <v>376</v>
      </c>
    </row>
    <row r="18" spans="2:12" x14ac:dyDescent="0.25">
      <c r="B18" t="s">
        <v>377</v>
      </c>
    </row>
    <row r="20" spans="2:12" ht="25.5" x14ac:dyDescent="0.25">
      <c r="B20" s="121"/>
      <c r="C20" s="124" t="s">
        <v>252</v>
      </c>
      <c r="D20" s="124" t="s">
        <v>378</v>
      </c>
      <c r="E20" s="124" t="s">
        <v>251</v>
      </c>
      <c r="F20" s="124" t="s">
        <v>379</v>
      </c>
      <c r="G20" s="124" t="s">
        <v>378</v>
      </c>
      <c r="H20" s="124" t="s">
        <v>265</v>
      </c>
      <c r="I20" s="124" t="s">
        <v>266</v>
      </c>
      <c r="J20" s="124" t="s">
        <v>380</v>
      </c>
      <c r="K20" s="124" t="s">
        <v>381</v>
      </c>
      <c r="L20" s="124" t="s">
        <v>381</v>
      </c>
    </row>
    <row r="21" spans="2:12" x14ac:dyDescent="0.25">
      <c r="B21" s="122" t="s">
        <v>382</v>
      </c>
      <c r="C21" s="127">
        <v>107.26408686956525</v>
      </c>
      <c r="D21" s="127">
        <v>132.90701869948069</v>
      </c>
      <c r="E21" s="128"/>
      <c r="F21" s="129"/>
      <c r="G21" s="127"/>
      <c r="H21" s="129"/>
      <c r="I21" s="128"/>
      <c r="J21" s="129"/>
      <c r="K21" s="127"/>
      <c r="L21" s="125"/>
    </row>
    <row r="22" spans="2:12" x14ac:dyDescent="0.25">
      <c r="B22" s="122" t="s">
        <v>383</v>
      </c>
      <c r="C22" s="127">
        <v>104.04543480434781</v>
      </c>
      <c r="D22" s="127">
        <v>124.82581173168862</v>
      </c>
      <c r="E22" s="128">
        <v>46</v>
      </c>
      <c r="F22" s="129">
        <v>3.218652065217396</v>
      </c>
      <c r="G22" s="127">
        <v>206.83177334302823</v>
      </c>
      <c r="H22" s="129">
        <v>0.10554452081676668</v>
      </c>
      <c r="I22" s="128">
        <v>45</v>
      </c>
      <c r="J22" s="129">
        <v>0.91641282274437785</v>
      </c>
      <c r="K22" s="127">
        <v>-58.202802900096813</v>
      </c>
      <c r="L22" s="125">
        <v>64.64010703053161</v>
      </c>
    </row>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1"/>
  <sheetViews>
    <sheetView workbookViewId="0">
      <selection activeCell="B30" sqref="B20:B30"/>
    </sheetView>
  </sheetViews>
  <sheetFormatPr defaultRowHeight="15" x14ac:dyDescent="0.25"/>
  <cols>
    <col min="1" max="1" width="12.140625" customWidth="1"/>
  </cols>
  <sheetData>
    <row r="1" spans="1:8" x14ac:dyDescent="0.25">
      <c r="A1" s="317" t="s">
        <v>623</v>
      </c>
    </row>
    <row r="3" spans="1:8" x14ac:dyDescent="0.25">
      <c r="A3" t="s">
        <v>2</v>
      </c>
      <c r="B3" s="3" t="s">
        <v>3</v>
      </c>
      <c r="C3" t="s">
        <v>12</v>
      </c>
      <c r="D3" t="s">
        <v>13</v>
      </c>
      <c r="E3" t="s">
        <v>14</v>
      </c>
      <c r="F3" t="s">
        <v>15</v>
      </c>
      <c r="G3" t="s">
        <v>16</v>
      </c>
      <c r="H3" t="s">
        <v>17</v>
      </c>
    </row>
    <row r="4" spans="1:8" x14ac:dyDescent="0.25">
      <c r="A4" s="368" t="s">
        <v>389</v>
      </c>
      <c r="B4" s="3">
        <v>1</v>
      </c>
      <c r="C4">
        <v>0</v>
      </c>
      <c r="D4">
        <v>5</v>
      </c>
      <c r="E4">
        <v>8</v>
      </c>
      <c r="F4">
        <v>8</v>
      </c>
      <c r="G4">
        <v>11</v>
      </c>
      <c r="H4">
        <v>11</v>
      </c>
    </row>
    <row r="5" spans="1:8" x14ac:dyDescent="0.25">
      <c r="A5" s="368"/>
      <c r="B5" s="3">
        <v>2</v>
      </c>
      <c r="C5">
        <v>0</v>
      </c>
      <c r="D5">
        <v>0</v>
      </c>
      <c r="E5">
        <v>5</v>
      </c>
      <c r="F5">
        <v>5</v>
      </c>
      <c r="G5">
        <v>5</v>
      </c>
      <c r="H5">
        <v>5</v>
      </c>
    </row>
    <row r="6" spans="1:8" x14ac:dyDescent="0.25">
      <c r="A6" s="368"/>
      <c r="B6" s="3">
        <v>3</v>
      </c>
      <c r="C6">
        <v>0</v>
      </c>
      <c r="D6">
        <v>0</v>
      </c>
      <c r="E6">
        <v>2</v>
      </c>
      <c r="F6">
        <v>5</v>
      </c>
      <c r="G6">
        <v>8</v>
      </c>
      <c r="H6">
        <v>10</v>
      </c>
    </row>
    <row r="7" spans="1:8" x14ac:dyDescent="0.25">
      <c r="A7" s="368"/>
      <c r="B7" s="3">
        <v>4</v>
      </c>
      <c r="C7">
        <v>0</v>
      </c>
      <c r="D7">
        <v>4</v>
      </c>
      <c r="E7">
        <v>8</v>
      </c>
      <c r="F7">
        <v>8</v>
      </c>
      <c r="G7">
        <v>8</v>
      </c>
      <c r="H7">
        <v>8</v>
      </c>
    </row>
    <row r="8" spans="1:8" x14ac:dyDescent="0.25">
      <c r="A8" s="368"/>
      <c r="B8" s="3">
        <v>5</v>
      </c>
      <c r="C8">
        <v>0</v>
      </c>
      <c r="D8">
        <v>0</v>
      </c>
      <c r="E8">
        <v>0</v>
      </c>
      <c r="F8">
        <v>0</v>
      </c>
      <c r="G8">
        <v>0</v>
      </c>
      <c r="H8">
        <v>0</v>
      </c>
    </row>
    <row r="9" spans="1:8" x14ac:dyDescent="0.25">
      <c r="A9" s="368"/>
      <c r="B9" s="3">
        <v>6</v>
      </c>
      <c r="C9">
        <v>0</v>
      </c>
      <c r="D9">
        <v>0</v>
      </c>
      <c r="E9">
        <v>0</v>
      </c>
      <c r="F9">
        <v>0</v>
      </c>
      <c r="G9">
        <v>6</v>
      </c>
      <c r="H9">
        <v>6</v>
      </c>
    </row>
    <row r="10" spans="1:8" x14ac:dyDescent="0.25">
      <c r="A10" s="368"/>
      <c r="B10" s="3">
        <v>7</v>
      </c>
      <c r="C10">
        <v>0</v>
      </c>
      <c r="D10">
        <v>0</v>
      </c>
      <c r="E10">
        <v>4</v>
      </c>
      <c r="F10">
        <v>4</v>
      </c>
      <c r="G10">
        <v>8</v>
      </c>
      <c r="H10">
        <v>8</v>
      </c>
    </row>
    <row r="11" spans="1:8" x14ac:dyDescent="0.25">
      <c r="A11" s="368"/>
      <c r="B11" s="3">
        <v>8</v>
      </c>
      <c r="C11">
        <v>3</v>
      </c>
      <c r="D11">
        <v>3</v>
      </c>
      <c r="E11">
        <v>6</v>
      </c>
      <c r="F11">
        <v>8</v>
      </c>
      <c r="G11">
        <v>8</v>
      </c>
      <c r="H11">
        <v>10</v>
      </c>
    </row>
    <row r="12" spans="1:8" x14ac:dyDescent="0.25">
      <c r="A12" s="368"/>
      <c r="B12" s="3">
        <v>9</v>
      </c>
      <c r="C12">
        <v>0</v>
      </c>
      <c r="D12">
        <v>0</v>
      </c>
      <c r="E12">
        <v>0</v>
      </c>
      <c r="F12">
        <v>0</v>
      </c>
      <c r="G12">
        <v>4</v>
      </c>
      <c r="H12">
        <v>4</v>
      </c>
    </row>
    <row r="13" spans="1:8" x14ac:dyDescent="0.25">
      <c r="A13" s="368"/>
      <c r="B13" s="3">
        <v>10</v>
      </c>
      <c r="C13">
        <v>4</v>
      </c>
      <c r="D13">
        <v>4</v>
      </c>
      <c r="E13">
        <v>9</v>
      </c>
      <c r="F13">
        <v>15</v>
      </c>
      <c r="G13">
        <v>18</v>
      </c>
      <c r="H13">
        <v>18</v>
      </c>
    </row>
    <row r="14" spans="1:8" x14ac:dyDescent="0.25">
      <c r="A14" s="368"/>
      <c r="B14" s="3">
        <v>11</v>
      </c>
      <c r="C14">
        <v>0</v>
      </c>
      <c r="D14">
        <v>0</v>
      </c>
      <c r="E14">
        <v>0</v>
      </c>
      <c r="F14">
        <v>0</v>
      </c>
      <c r="G14">
        <v>5</v>
      </c>
      <c r="H14">
        <v>12</v>
      </c>
    </row>
    <row r="15" spans="1:8" x14ac:dyDescent="0.25">
      <c r="A15" s="368"/>
      <c r="B15" s="3">
        <v>12</v>
      </c>
      <c r="C15">
        <v>0</v>
      </c>
      <c r="D15">
        <v>0</v>
      </c>
      <c r="E15">
        <v>0</v>
      </c>
      <c r="F15">
        <v>5</v>
      </c>
      <c r="G15">
        <v>9</v>
      </c>
      <c r="H15">
        <v>9</v>
      </c>
    </row>
    <row r="16" spans="1:8" x14ac:dyDescent="0.25">
      <c r="A16" s="368"/>
      <c r="B16" t="s">
        <v>9</v>
      </c>
      <c r="C16">
        <v>0.58333333333333337</v>
      </c>
      <c r="D16">
        <v>1.3333333333333333</v>
      </c>
      <c r="E16">
        <v>3.5</v>
      </c>
      <c r="F16">
        <v>4.833333333333333</v>
      </c>
      <c r="G16">
        <v>7.5</v>
      </c>
      <c r="H16">
        <v>8.4166666666666661</v>
      </c>
    </row>
    <row r="17" spans="1:8" x14ac:dyDescent="0.25">
      <c r="A17" s="368"/>
      <c r="B17" t="s">
        <v>10</v>
      </c>
      <c r="C17">
        <v>1.378954368902449</v>
      </c>
      <c r="D17">
        <v>2.0150945537631881</v>
      </c>
      <c r="E17">
        <v>3.6055512754639891</v>
      </c>
      <c r="F17">
        <v>4.5493922338010933</v>
      </c>
      <c r="G17">
        <v>4.358898943540674</v>
      </c>
      <c r="H17">
        <v>4.521832559590159</v>
      </c>
    </row>
    <row r="18" spans="1:8" x14ac:dyDescent="0.25">
      <c r="A18" s="368"/>
      <c r="B18" t="s">
        <v>11</v>
      </c>
      <c r="C18">
        <v>0.39806983804301976</v>
      </c>
      <c r="D18">
        <v>0.58170769152886281</v>
      </c>
      <c r="E18">
        <v>1.0408329997330663</v>
      </c>
      <c r="F18">
        <v>1.3132964154171272</v>
      </c>
      <c r="G18">
        <v>1.2583057392117918</v>
      </c>
      <c r="H18">
        <v>1.3053406227548965</v>
      </c>
    </row>
    <row r="19" spans="1:8" x14ac:dyDescent="0.25">
      <c r="A19" s="3"/>
    </row>
    <row r="20" spans="1:8" x14ac:dyDescent="0.25">
      <c r="A20" s="368" t="s">
        <v>241</v>
      </c>
      <c r="B20" s="1">
        <v>13</v>
      </c>
      <c r="C20">
        <v>0</v>
      </c>
      <c r="D20">
        <v>0</v>
      </c>
      <c r="E20">
        <v>2</v>
      </c>
      <c r="F20">
        <v>2</v>
      </c>
      <c r="G20">
        <v>2</v>
      </c>
      <c r="H20">
        <v>2</v>
      </c>
    </row>
    <row r="21" spans="1:8" x14ac:dyDescent="0.25">
      <c r="A21" s="368"/>
      <c r="B21" s="1">
        <v>14</v>
      </c>
      <c r="C21">
        <v>0</v>
      </c>
      <c r="D21">
        <v>4</v>
      </c>
      <c r="E21">
        <v>4</v>
      </c>
      <c r="F21">
        <v>4</v>
      </c>
      <c r="G21">
        <v>4</v>
      </c>
      <c r="H21">
        <v>4</v>
      </c>
    </row>
    <row r="22" spans="1:8" x14ac:dyDescent="0.25">
      <c r="A22" s="368"/>
      <c r="B22" s="1">
        <v>15</v>
      </c>
      <c r="C22">
        <v>5</v>
      </c>
      <c r="D22">
        <v>5</v>
      </c>
      <c r="E22">
        <v>7</v>
      </c>
      <c r="F22">
        <v>7</v>
      </c>
      <c r="G22">
        <v>7</v>
      </c>
      <c r="H22">
        <v>7</v>
      </c>
    </row>
    <row r="23" spans="1:8" x14ac:dyDescent="0.25">
      <c r="A23" s="368"/>
      <c r="B23" s="1">
        <v>16</v>
      </c>
      <c r="C23">
        <v>4</v>
      </c>
      <c r="D23">
        <v>4</v>
      </c>
      <c r="E23">
        <v>7</v>
      </c>
      <c r="F23">
        <v>11</v>
      </c>
      <c r="G23">
        <v>16</v>
      </c>
      <c r="H23">
        <v>16</v>
      </c>
    </row>
    <row r="24" spans="1:8" x14ac:dyDescent="0.25">
      <c r="A24" s="368"/>
      <c r="B24" s="1">
        <v>17</v>
      </c>
      <c r="C24">
        <v>0</v>
      </c>
      <c r="D24">
        <v>0</v>
      </c>
      <c r="E24">
        <v>1</v>
      </c>
      <c r="F24">
        <v>1</v>
      </c>
      <c r="G24">
        <v>2</v>
      </c>
      <c r="H24">
        <v>2</v>
      </c>
    </row>
    <row r="25" spans="1:8" x14ac:dyDescent="0.25">
      <c r="A25" s="368"/>
      <c r="B25" s="1">
        <v>18</v>
      </c>
      <c r="C25">
        <v>0</v>
      </c>
      <c r="D25">
        <v>0</v>
      </c>
      <c r="E25">
        <v>0</v>
      </c>
      <c r="F25">
        <v>1</v>
      </c>
      <c r="G25">
        <v>1</v>
      </c>
      <c r="H25">
        <v>1</v>
      </c>
    </row>
    <row r="26" spans="1:8" x14ac:dyDescent="0.25">
      <c r="A26" s="368"/>
      <c r="B26" s="1">
        <v>19</v>
      </c>
      <c r="C26">
        <v>0</v>
      </c>
      <c r="D26">
        <v>0</v>
      </c>
      <c r="E26">
        <v>0</v>
      </c>
      <c r="F26">
        <v>0</v>
      </c>
      <c r="G26">
        <v>2</v>
      </c>
      <c r="H26">
        <v>5</v>
      </c>
    </row>
    <row r="27" spans="1:8" x14ac:dyDescent="0.25">
      <c r="A27" s="368"/>
      <c r="B27" s="1">
        <v>20</v>
      </c>
      <c r="C27">
        <v>4</v>
      </c>
      <c r="D27">
        <v>4</v>
      </c>
      <c r="E27">
        <v>4</v>
      </c>
      <c r="F27">
        <v>4</v>
      </c>
      <c r="G27">
        <v>4</v>
      </c>
      <c r="H27">
        <v>4</v>
      </c>
    </row>
    <row r="28" spans="1:8" x14ac:dyDescent="0.25">
      <c r="A28" s="368"/>
      <c r="B28" s="1">
        <v>21</v>
      </c>
      <c r="C28">
        <v>3</v>
      </c>
      <c r="D28">
        <v>3</v>
      </c>
      <c r="E28">
        <v>4</v>
      </c>
      <c r="F28">
        <v>4</v>
      </c>
      <c r="G28">
        <v>7</v>
      </c>
      <c r="H28">
        <v>7</v>
      </c>
    </row>
    <row r="29" spans="1:8" x14ac:dyDescent="0.25">
      <c r="A29" s="368"/>
      <c r="B29" s="1">
        <v>22</v>
      </c>
      <c r="C29">
        <v>0</v>
      </c>
      <c r="D29">
        <v>4</v>
      </c>
      <c r="E29">
        <v>8</v>
      </c>
      <c r="F29">
        <v>8</v>
      </c>
      <c r="G29">
        <v>12</v>
      </c>
      <c r="H29">
        <v>18</v>
      </c>
    </row>
    <row r="30" spans="1:8" x14ac:dyDescent="0.25">
      <c r="A30" s="368"/>
      <c r="B30" s="1">
        <v>23</v>
      </c>
      <c r="C30">
        <v>4</v>
      </c>
      <c r="D30">
        <v>4</v>
      </c>
      <c r="E30">
        <v>4</v>
      </c>
      <c r="F30">
        <v>4</v>
      </c>
      <c r="G30">
        <v>9</v>
      </c>
      <c r="H30">
        <v>11</v>
      </c>
    </row>
    <row r="31" spans="1:8" x14ac:dyDescent="0.25">
      <c r="A31" s="368"/>
      <c r="B31" t="s">
        <v>9</v>
      </c>
      <c r="C31">
        <v>1.8181818181818181</v>
      </c>
      <c r="D31">
        <v>2.5454545454545454</v>
      </c>
      <c r="E31">
        <v>3.7272727272727271</v>
      </c>
      <c r="F31">
        <v>4.1818181818181817</v>
      </c>
      <c r="G31">
        <v>6</v>
      </c>
      <c r="H31">
        <v>7</v>
      </c>
    </row>
    <row r="32" spans="1:8" x14ac:dyDescent="0.25">
      <c r="A32" s="368"/>
      <c r="B32" t="s">
        <v>10</v>
      </c>
      <c r="C32">
        <v>2.1362669223756576</v>
      </c>
      <c r="D32">
        <v>2.0670576365276498</v>
      </c>
      <c r="E32">
        <v>2.7961011816781269</v>
      </c>
      <c r="F32">
        <v>3.3412028318610592</v>
      </c>
      <c r="G32">
        <v>4.7749345545253288</v>
      </c>
      <c r="H32">
        <v>5.7096409694480794</v>
      </c>
    </row>
    <row r="33" spans="1:8" x14ac:dyDescent="0.25">
      <c r="A33" s="368"/>
      <c r="B33" t="s">
        <v>11</v>
      </c>
      <c r="C33">
        <v>0.64410871214248555</v>
      </c>
      <c r="D33">
        <v>0.62324132730918591</v>
      </c>
      <c r="E33">
        <v>0.84305622686324577</v>
      </c>
      <c r="F33">
        <v>1.0074105583414594</v>
      </c>
      <c r="G33">
        <v>1.4396969378057567</v>
      </c>
      <c r="H33">
        <v>1.7215215257545762</v>
      </c>
    </row>
    <row r="34" spans="1:8" x14ac:dyDescent="0.25">
      <c r="A34" s="3"/>
    </row>
    <row r="35" spans="1:8" x14ac:dyDescent="0.25">
      <c r="A35" s="368" t="s">
        <v>242</v>
      </c>
      <c r="B35" s="3">
        <v>24</v>
      </c>
      <c r="C35">
        <v>0</v>
      </c>
      <c r="D35">
        <v>1</v>
      </c>
      <c r="E35">
        <v>1</v>
      </c>
      <c r="F35">
        <v>1</v>
      </c>
      <c r="G35">
        <v>1</v>
      </c>
      <c r="H35">
        <v>1</v>
      </c>
    </row>
    <row r="36" spans="1:8" x14ac:dyDescent="0.25">
      <c r="A36" s="368"/>
      <c r="B36" s="3">
        <v>25</v>
      </c>
      <c r="C36">
        <v>0</v>
      </c>
      <c r="D36">
        <v>3</v>
      </c>
      <c r="E36">
        <v>5</v>
      </c>
      <c r="F36">
        <v>9</v>
      </c>
      <c r="G36">
        <v>11</v>
      </c>
      <c r="H36">
        <v>11</v>
      </c>
    </row>
    <row r="37" spans="1:8" x14ac:dyDescent="0.25">
      <c r="A37" s="368"/>
      <c r="B37" s="3">
        <v>26</v>
      </c>
      <c r="C37">
        <v>2</v>
      </c>
      <c r="D37">
        <v>5</v>
      </c>
      <c r="E37">
        <v>5</v>
      </c>
      <c r="F37">
        <v>5</v>
      </c>
      <c r="G37">
        <v>7</v>
      </c>
      <c r="H37">
        <v>7</v>
      </c>
    </row>
    <row r="38" spans="1:8" x14ac:dyDescent="0.25">
      <c r="A38" s="368"/>
      <c r="B38" s="3">
        <v>27</v>
      </c>
      <c r="C38">
        <v>3</v>
      </c>
      <c r="D38">
        <v>3</v>
      </c>
      <c r="E38">
        <v>4</v>
      </c>
      <c r="F38">
        <v>4</v>
      </c>
      <c r="G38">
        <v>6</v>
      </c>
      <c r="H38">
        <v>6</v>
      </c>
    </row>
    <row r="39" spans="1:8" x14ac:dyDescent="0.25">
      <c r="A39" s="368"/>
      <c r="B39" s="3">
        <v>28</v>
      </c>
      <c r="C39">
        <v>0</v>
      </c>
      <c r="D39">
        <v>2</v>
      </c>
      <c r="E39">
        <v>2</v>
      </c>
      <c r="F39">
        <v>2</v>
      </c>
      <c r="G39">
        <v>2</v>
      </c>
      <c r="H39">
        <v>2</v>
      </c>
    </row>
    <row r="40" spans="1:8" x14ac:dyDescent="0.25">
      <c r="A40" s="368"/>
      <c r="B40" s="3">
        <v>29</v>
      </c>
      <c r="C40">
        <v>0</v>
      </c>
      <c r="D40">
        <v>3</v>
      </c>
      <c r="E40">
        <v>5</v>
      </c>
      <c r="F40">
        <v>5</v>
      </c>
      <c r="G40">
        <v>5</v>
      </c>
      <c r="H40">
        <v>5</v>
      </c>
    </row>
    <row r="41" spans="1:8" x14ac:dyDescent="0.25">
      <c r="A41" s="368"/>
      <c r="B41" s="3">
        <v>30</v>
      </c>
      <c r="C41">
        <v>0</v>
      </c>
      <c r="D41">
        <v>0</v>
      </c>
      <c r="E41">
        <v>3</v>
      </c>
      <c r="F41">
        <v>5</v>
      </c>
      <c r="G41">
        <v>8</v>
      </c>
      <c r="H41">
        <v>10</v>
      </c>
    </row>
    <row r="42" spans="1:8" x14ac:dyDescent="0.25">
      <c r="A42" s="368"/>
      <c r="B42" s="3">
        <v>31</v>
      </c>
      <c r="C42">
        <v>0</v>
      </c>
      <c r="D42">
        <v>0</v>
      </c>
      <c r="E42">
        <v>0</v>
      </c>
      <c r="F42">
        <v>0</v>
      </c>
      <c r="G42">
        <v>0</v>
      </c>
      <c r="H42">
        <v>0</v>
      </c>
    </row>
    <row r="43" spans="1:8" x14ac:dyDescent="0.25">
      <c r="A43" s="368"/>
      <c r="B43" s="3">
        <v>32</v>
      </c>
      <c r="C43">
        <v>4</v>
      </c>
      <c r="D43">
        <v>7</v>
      </c>
      <c r="E43">
        <v>7</v>
      </c>
      <c r="F43">
        <v>7</v>
      </c>
      <c r="G43">
        <v>9</v>
      </c>
      <c r="H43">
        <v>9</v>
      </c>
    </row>
    <row r="44" spans="1:8" x14ac:dyDescent="0.25">
      <c r="A44" s="368"/>
      <c r="B44" s="3">
        <v>33</v>
      </c>
      <c r="C44">
        <v>2</v>
      </c>
      <c r="D44">
        <v>8</v>
      </c>
      <c r="E44">
        <v>8</v>
      </c>
      <c r="F44">
        <v>8</v>
      </c>
      <c r="G44">
        <v>12</v>
      </c>
      <c r="H44">
        <v>12</v>
      </c>
    </row>
    <row r="45" spans="1:8" x14ac:dyDescent="0.25">
      <c r="A45" s="368"/>
      <c r="B45" s="3">
        <v>34</v>
      </c>
      <c r="C45">
        <v>0</v>
      </c>
      <c r="D45">
        <v>3</v>
      </c>
      <c r="E45">
        <v>5</v>
      </c>
      <c r="F45">
        <v>6</v>
      </c>
      <c r="G45">
        <v>11</v>
      </c>
      <c r="H45">
        <v>12</v>
      </c>
    </row>
    <row r="46" spans="1:8" x14ac:dyDescent="0.25">
      <c r="A46" s="368"/>
      <c r="B46" s="3">
        <v>35</v>
      </c>
      <c r="C46">
        <v>4</v>
      </c>
      <c r="D46">
        <v>6</v>
      </c>
      <c r="E46">
        <v>6</v>
      </c>
      <c r="F46">
        <v>7</v>
      </c>
      <c r="G46">
        <v>7</v>
      </c>
      <c r="H46">
        <v>7</v>
      </c>
    </row>
    <row r="47" spans="1:8" x14ac:dyDescent="0.25">
      <c r="A47" s="368"/>
      <c r="B47" s="3">
        <v>36</v>
      </c>
      <c r="C47">
        <v>0</v>
      </c>
      <c r="D47">
        <v>0</v>
      </c>
      <c r="E47">
        <v>3</v>
      </c>
      <c r="F47">
        <v>5</v>
      </c>
      <c r="G47">
        <v>5</v>
      </c>
      <c r="H47">
        <v>11</v>
      </c>
    </row>
    <row r="48" spans="1:8" x14ac:dyDescent="0.25">
      <c r="A48" s="368"/>
      <c r="B48" s="3">
        <v>37</v>
      </c>
      <c r="C48">
        <v>0</v>
      </c>
      <c r="D48">
        <v>0</v>
      </c>
      <c r="E48">
        <v>3</v>
      </c>
      <c r="F48">
        <v>4</v>
      </c>
      <c r="G48">
        <v>8</v>
      </c>
      <c r="H48">
        <v>8</v>
      </c>
    </row>
    <row r="49" spans="1:8" x14ac:dyDescent="0.25">
      <c r="A49" s="368"/>
      <c r="B49" t="s">
        <v>9</v>
      </c>
      <c r="C49">
        <v>1.0714285714285714</v>
      </c>
      <c r="D49">
        <v>2.9285714285714284</v>
      </c>
      <c r="E49">
        <v>4.0714285714285712</v>
      </c>
      <c r="F49">
        <v>4.8571428571428568</v>
      </c>
      <c r="G49">
        <v>6.5714285714285712</v>
      </c>
      <c r="H49">
        <v>7.2142857142857144</v>
      </c>
    </row>
    <row r="50" spans="1:8" x14ac:dyDescent="0.25">
      <c r="A50" s="368"/>
      <c r="B50" t="s">
        <v>10</v>
      </c>
      <c r="C50">
        <v>1.5915297775935684</v>
      </c>
      <c r="D50">
        <v>2.7022579081571401</v>
      </c>
      <c r="E50">
        <v>2.2348390310054755</v>
      </c>
      <c r="F50">
        <v>2.5677629550654775</v>
      </c>
      <c r="G50">
        <v>3.7151309266562604</v>
      </c>
      <c r="H50">
        <v>4.0226009846017146</v>
      </c>
    </row>
    <row r="51" spans="1:8" x14ac:dyDescent="0.25">
      <c r="A51" s="368"/>
      <c r="B51" t="s">
        <v>11</v>
      </c>
      <c r="C51">
        <v>0.42535422490026165</v>
      </c>
      <c r="D51">
        <v>0.72220880450174729</v>
      </c>
      <c r="E51">
        <v>0.59728585490088248</v>
      </c>
      <c r="F51">
        <v>0.68626351630751625</v>
      </c>
      <c r="G51">
        <v>0.99291050532540825</v>
      </c>
      <c r="H51">
        <v>1.0750853348627953</v>
      </c>
    </row>
  </sheetData>
  <mergeCells count="3">
    <mergeCell ref="A4:A18"/>
    <mergeCell ref="A20:A33"/>
    <mergeCell ref="A35:A5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6"/>
  <sheetViews>
    <sheetView workbookViewId="0">
      <selection activeCell="G4" sqref="G4:G22"/>
    </sheetView>
  </sheetViews>
  <sheetFormatPr defaultRowHeight="15" x14ac:dyDescent="0.25"/>
  <cols>
    <col min="2" max="2" width="13.140625" customWidth="1"/>
    <col min="3" max="3" width="12.140625" customWidth="1"/>
    <col min="5" max="5" width="14.85546875" customWidth="1"/>
    <col min="6" max="6" width="15" customWidth="1"/>
    <col min="7" max="7" width="7.85546875" customWidth="1"/>
    <col min="8" max="8" width="11.5703125" customWidth="1"/>
    <col min="9" max="10" width="9.85546875" customWidth="1"/>
    <col min="11" max="11" width="12.140625" customWidth="1"/>
  </cols>
  <sheetData>
    <row r="1" spans="1:13" x14ac:dyDescent="0.25">
      <c r="A1" s="317" t="s">
        <v>512</v>
      </c>
      <c r="B1" s="317"/>
      <c r="C1" s="317"/>
      <c r="D1" s="317"/>
      <c r="E1" s="317"/>
      <c r="F1" s="317"/>
      <c r="G1" s="317"/>
      <c r="H1" s="317"/>
      <c r="I1" s="317"/>
      <c r="J1" s="317"/>
      <c r="K1" s="317"/>
    </row>
    <row r="2" spans="1:13" s="300" customFormat="1" x14ac:dyDescent="0.25">
      <c r="A2" s="317"/>
      <c r="B2" s="317"/>
      <c r="C2" s="317"/>
      <c r="D2" s="317"/>
      <c r="E2" s="317"/>
      <c r="F2" s="317"/>
      <c r="G2" s="317"/>
      <c r="H2" s="317"/>
      <c r="I2" s="317"/>
      <c r="J2" s="317"/>
      <c r="K2" s="317"/>
    </row>
    <row r="3" spans="1:13" x14ac:dyDescent="0.25">
      <c r="A3" s="12" t="s">
        <v>135</v>
      </c>
      <c r="B3" s="13" t="s">
        <v>136</v>
      </c>
      <c r="C3" s="14" t="s">
        <v>137</v>
      </c>
      <c r="D3" s="12" t="s">
        <v>135</v>
      </c>
      <c r="E3" s="13" t="s">
        <v>136</v>
      </c>
      <c r="F3" s="14" t="s">
        <v>137</v>
      </c>
      <c r="G3" s="13" t="s">
        <v>135</v>
      </c>
      <c r="H3" s="13" t="s">
        <v>136</v>
      </c>
      <c r="I3" s="14" t="s">
        <v>137</v>
      </c>
      <c r="J3" s="2"/>
      <c r="K3" t="s">
        <v>236</v>
      </c>
      <c r="L3" t="s">
        <v>237</v>
      </c>
      <c r="M3" t="s">
        <v>235</v>
      </c>
    </row>
    <row r="4" spans="1:13" x14ac:dyDescent="0.25">
      <c r="A4" s="15" t="s">
        <v>138</v>
      </c>
      <c r="B4" s="16" t="s">
        <v>139</v>
      </c>
      <c r="C4" s="17">
        <v>0.5837</v>
      </c>
      <c r="D4" s="15" t="s">
        <v>140</v>
      </c>
      <c r="E4" s="16" t="s">
        <v>141</v>
      </c>
      <c r="F4" s="17">
        <v>0.51629999999999998</v>
      </c>
      <c r="G4" s="18" t="s">
        <v>142</v>
      </c>
      <c r="H4" s="16">
        <v>5998</v>
      </c>
      <c r="I4" s="17">
        <v>0.43</v>
      </c>
      <c r="J4" s="2"/>
      <c r="K4" s="369" t="s">
        <v>389</v>
      </c>
      <c r="L4">
        <v>0.5837</v>
      </c>
      <c r="M4">
        <f>LOG(L4,10)</f>
        <v>-0.23381030668984007</v>
      </c>
    </row>
    <row r="5" spans="1:13" x14ac:dyDescent="0.25">
      <c r="A5" s="19" t="s">
        <v>143</v>
      </c>
      <c r="B5" s="2" t="s">
        <v>144</v>
      </c>
      <c r="C5" s="20">
        <v>2.7067000000000001</v>
      </c>
      <c r="D5" s="19" t="s">
        <v>145</v>
      </c>
      <c r="E5" s="2" t="s">
        <v>146</v>
      </c>
      <c r="F5" s="20">
        <v>0.81810000000000005</v>
      </c>
      <c r="G5" s="8" t="s">
        <v>147</v>
      </c>
      <c r="H5" s="2">
        <v>2976</v>
      </c>
      <c r="I5" s="20">
        <v>0.21329999999999999</v>
      </c>
      <c r="J5" s="2"/>
      <c r="K5" s="369"/>
      <c r="L5">
        <v>2.7067000000000001</v>
      </c>
      <c r="M5">
        <f t="shared" ref="M5:M66" si="0">LOG(L5,10)</f>
        <v>0.43244012294278994</v>
      </c>
    </row>
    <row r="6" spans="1:13" x14ac:dyDescent="0.25">
      <c r="A6" s="19" t="s">
        <v>148</v>
      </c>
      <c r="B6" s="2" t="s">
        <v>149</v>
      </c>
      <c r="C6" s="20">
        <v>0.73580000000000001</v>
      </c>
      <c r="D6" s="19" t="s">
        <v>150</v>
      </c>
      <c r="E6" s="2" t="s">
        <v>151</v>
      </c>
      <c r="F6" s="20">
        <v>0.21679999999999999</v>
      </c>
      <c r="G6" s="8" t="s">
        <v>152</v>
      </c>
      <c r="H6" s="2">
        <v>2812</v>
      </c>
      <c r="I6" s="20">
        <v>0.2016</v>
      </c>
      <c r="J6" s="2"/>
      <c r="K6" s="369"/>
      <c r="L6">
        <v>0.73580000000000001</v>
      </c>
      <c r="M6">
        <f t="shared" si="0"/>
        <v>-0.13324021650489179</v>
      </c>
    </row>
    <row r="7" spans="1:13" x14ac:dyDescent="0.25">
      <c r="A7" s="19" t="s">
        <v>153</v>
      </c>
      <c r="B7" s="2" t="s">
        <v>154</v>
      </c>
      <c r="C7" s="20">
        <v>1.0149999999999999</v>
      </c>
      <c r="D7" s="19" t="s">
        <v>155</v>
      </c>
      <c r="E7" s="2" t="s">
        <v>156</v>
      </c>
      <c r="F7" s="20">
        <v>0.22900000000000001</v>
      </c>
      <c r="G7" s="8" t="s">
        <v>157</v>
      </c>
      <c r="H7" s="2">
        <v>2517</v>
      </c>
      <c r="I7" s="20">
        <v>0.1804</v>
      </c>
      <c r="J7" s="2"/>
      <c r="K7" s="369"/>
      <c r="L7">
        <v>1.0149999999999999</v>
      </c>
      <c r="M7">
        <f t="shared" si="0"/>
        <v>6.4660422492316804E-3</v>
      </c>
    </row>
    <row r="8" spans="1:13" x14ac:dyDescent="0.25">
      <c r="A8" s="19" t="s">
        <v>158</v>
      </c>
      <c r="B8" s="2" t="s">
        <v>159</v>
      </c>
      <c r="C8" s="20">
        <v>1.0550999999999999</v>
      </c>
      <c r="D8" s="19" t="s">
        <v>160</v>
      </c>
      <c r="E8" s="2" t="s">
        <v>161</v>
      </c>
      <c r="F8" s="20">
        <v>0.22689999999999999</v>
      </c>
      <c r="G8" s="8" t="s">
        <v>162</v>
      </c>
      <c r="H8" s="2">
        <v>3052</v>
      </c>
      <c r="I8" s="20">
        <v>0.21879999999999999</v>
      </c>
      <c r="J8" s="2"/>
      <c r="K8" s="369"/>
      <c r="L8">
        <v>1.0550999999999999</v>
      </c>
      <c r="M8">
        <f t="shared" si="0"/>
        <v>2.3293623036604986E-2</v>
      </c>
    </row>
    <row r="9" spans="1:13" x14ac:dyDescent="0.25">
      <c r="A9" s="19" t="s">
        <v>163</v>
      </c>
      <c r="B9" s="2" t="s">
        <v>164</v>
      </c>
      <c r="C9" s="20">
        <v>3.1166</v>
      </c>
      <c r="D9" s="19" t="s">
        <v>165</v>
      </c>
      <c r="E9" s="2" t="s">
        <v>166</v>
      </c>
      <c r="F9" s="20">
        <v>0.92410000000000003</v>
      </c>
      <c r="G9" s="8" t="s">
        <v>167</v>
      </c>
      <c r="H9" s="2">
        <v>16232</v>
      </c>
      <c r="I9" s="20">
        <v>1.1636</v>
      </c>
      <c r="J9" s="2"/>
      <c r="K9" s="369"/>
      <c r="L9">
        <v>3.1166</v>
      </c>
      <c r="M9">
        <f t="shared" si="0"/>
        <v>0.49368106633196057</v>
      </c>
    </row>
    <row r="10" spans="1:13" x14ac:dyDescent="0.25">
      <c r="A10" s="19" t="s">
        <v>168</v>
      </c>
      <c r="B10" s="2" t="s">
        <v>169</v>
      </c>
      <c r="C10" s="20">
        <v>1.5972999999999999</v>
      </c>
      <c r="D10" s="19" t="s">
        <v>170</v>
      </c>
      <c r="E10" s="2" t="s">
        <v>171</v>
      </c>
      <c r="F10" s="20">
        <v>0.1552</v>
      </c>
      <c r="G10" s="8" t="s">
        <v>172</v>
      </c>
      <c r="H10" s="2">
        <v>7964</v>
      </c>
      <c r="I10" s="20">
        <v>0.57089999999999996</v>
      </c>
      <c r="J10" s="2"/>
      <c r="K10" s="369"/>
      <c r="L10">
        <v>1.5972999999999999</v>
      </c>
      <c r="M10">
        <f t="shared" si="0"/>
        <v>0.20338649166047773</v>
      </c>
    </row>
    <row r="11" spans="1:13" x14ac:dyDescent="0.25">
      <c r="A11" s="19" t="s">
        <v>173</v>
      </c>
      <c r="B11" s="2" t="s">
        <v>174</v>
      </c>
      <c r="C11" s="20">
        <v>2.1118000000000001</v>
      </c>
      <c r="D11" s="19" t="s">
        <v>175</v>
      </c>
      <c r="E11" s="2" t="s">
        <v>176</v>
      </c>
      <c r="F11" s="20">
        <v>1.9119999999999999</v>
      </c>
      <c r="G11" s="8" t="s">
        <v>177</v>
      </c>
      <c r="H11" s="2">
        <v>37468</v>
      </c>
      <c r="I11" s="20">
        <v>2.6859000000000002</v>
      </c>
      <c r="J11" s="2"/>
      <c r="K11" s="369"/>
      <c r="L11">
        <v>2.1118000000000001</v>
      </c>
      <c r="M11">
        <f t="shared" si="0"/>
        <v>0.32465278554298799</v>
      </c>
    </row>
    <row r="12" spans="1:13" x14ac:dyDescent="0.25">
      <c r="A12" s="19" t="s">
        <v>178</v>
      </c>
      <c r="B12" s="2" t="s">
        <v>179</v>
      </c>
      <c r="C12" s="20">
        <v>2.6137999999999999</v>
      </c>
      <c r="D12" s="19" t="s">
        <v>63</v>
      </c>
      <c r="E12" s="2" t="s">
        <v>180</v>
      </c>
      <c r="F12" s="20">
        <v>0.17050000000000001</v>
      </c>
      <c r="G12" s="8" t="s">
        <v>181</v>
      </c>
      <c r="H12" s="2">
        <v>5185</v>
      </c>
      <c r="I12" s="20">
        <v>0.37169999999999997</v>
      </c>
      <c r="J12" s="2"/>
      <c r="K12" s="369"/>
      <c r="L12">
        <v>2.6137999999999999</v>
      </c>
      <c r="M12">
        <f t="shared" si="0"/>
        <v>0.41727235362731624</v>
      </c>
    </row>
    <row r="13" spans="1:13" x14ac:dyDescent="0.25">
      <c r="A13" s="19" t="s">
        <v>182</v>
      </c>
      <c r="B13" s="2" t="s">
        <v>183</v>
      </c>
      <c r="C13" s="20">
        <v>2.5116999999999998</v>
      </c>
      <c r="D13" s="19" t="s">
        <v>64</v>
      </c>
      <c r="E13" s="2" t="s">
        <v>184</v>
      </c>
      <c r="F13" s="20">
        <v>2.0402999999999998</v>
      </c>
      <c r="G13" s="8" t="s">
        <v>185</v>
      </c>
      <c r="H13" s="2">
        <v>1297</v>
      </c>
      <c r="I13" s="20">
        <v>9.2999999999999999E-2</v>
      </c>
      <c r="J13" s="2"/>
      <c r="K13" s="369"/>
      <c r="L13">
        <v>2.5116999999999998</v>
      </c>
      <c r="M13">
        <f t="shared" si="0"/>
        <v>0.39996776558858704</v>
      </c>
    </row>
    <row r="14" spans="1:13" x14ac:dyDescent="0.25">
      <c r="A14" s="19" t="s">
        <v>186</v>
      </c>
      <c r="B14" s="2" t="s">
        <v>187</v>
      </c>
      <c r="C14" s="20">
        <v>2.4548999999999999</v>
      </c>
      <c r="D14" s="19" t="s">
        <v>65</v>
      </c>
      <c r="E14" s="2" t="s">
        <v>188</v>
      </c>
      <c r="F14" s="20">
        <v>0.15659999999999999</v>
      </c>
      <c r="G14" s="8" t="s">
        <v>189</v>
      </c>
      <c r="H14" s="2">
        <v>23847</v>
      </c>
      <c r="I14" s="20">
        <v>1.7095</v>
      </c>
      <c r="J14" s="2"/>
      <c r="K14" s="369"/>
      <c r="L14">
        <v>2.4548999999999999</v>
      </c>
      <c r="M14">
        <f t="shared" si="0"/>
        <v>0.39003380589575931</v>
      </c>
    </row>
    <row r="15" spans="1:13" x14ac:dyDescent="0.25">
      <c r="A15" s="19" t="s">
        <v>45</v>
      </c>
      <c r="B15" s="2" t="s">
        <v>190</v>
      </c>
      <c r="C15" s="20">
        <v>0.72750000000000004</v>
      </c>
      <c r="D15" s="19" t="s">
        <v>66</v>
      </c>
      <c r="E15" s="2" t="s">
        <v>191</v>
      </c>
      <c r="F15" s="20">
        <v>0.14099999999999999</v>
      </c>
      <c r="G15" s="8" t="s">
        <v>192</v>
      </c>
      <c r="H15" s="2">
        <v>31858</v>
      </c>
      <c r="I15" s="20">
        <v>2.2837000000000001</v>
      </c>
      <c r="J15" s="2"/>
      <c r="K15" s="369"/>
      <c r="L15">
        <v>0.72750000000000004</v>
      </c>
      <c r="M15">
        <f t="shared" si="0"/>
        <v>-0.13816700234205506</v>
      </c>
    </row>
    <row r="16" spans="1:13" x14ac:dyDescent="0.25">
      <c r="A16" s="19" t="s">
        <v>46</v>
      </c>
      <c r="B16" s="2" t="s">
        <v>193</v>
      </c>
      <c r="C16" s="20">
        <v>1.5287999999999999</v>
      </c>
      <c r="D16" s="19" t="s">
        <v>67</v>
      </c>
      <c r="E16" s="2" t="s">
        <v>194</v>
      </c>
      <c r="F16" s="20">
        <v>0.20630000000000001</v>
      </c>
      <c r="G16" s="8" t="s">
        <v>195</v>
      </c>
      <c r="H16" s="2">
        <v>873</v>
      </c>
      <c r="I16" s="20">
        <v>6.2600000000000003E-2</v>
      </c>
      <c r="J16" s="2"/>
      <c r="K16" s="369"/>
      <c r="L16">
        <v>1.5287999999999999</v>
      </c>
      <c r="M16">
        <f t="shared" si="0"/>
        <v>0.1843506740469564</v>
      </c>
    </row>
    <row r="17" spans="1:13" x14ac:dyDescent="0.25">
      <c r="A17" s="19" t="s">
        <v>47</v>
      </c>
      <c r="B17" s="2" t="s">
        <v>196</v>
      </c>
      <c r="C17" s="20">
        <v>1.5582</v>
      </c>
      <c r="D17" s="19" t="s">
        <v>68</v>
      </c>
      <c r="E17" s="2" t="s">
        <v>197</v>
      </c>
      <c r="F17" s="20">
        <v>0.313</v>
      </c>
      <c r="G17" s="8" t="s">
        <v>198</v>
      </c>
      <c r="H17" s="2">
        <v>10246</v>
      </c>
      <c r="I17" s="20">
        <v>0.73450000000000004</v>
      </c>
      <c r="J17" s="2"/>
      <c r="K17" s="369"/>
      <c r="L17">
        <v>1.5582</v>
      </c>
      <c r="M17">
        <f t="shared" si="0"/>
        <v>0.19262320001294633</v>
      </c>
    </row>
    <row r="18" spans="1:13" x14ac:dyDescent="0.25">
      <c r="A18" s="19" t="s">
        <v>48</v>
      </c>
      <c r="B18" s="2" t="s">
        <v>199</v>
      </c>
      <c r="C18" s="20">
        <v>5.92</v>
      </c>
      <c r="D18" s="19" t="s">
        <v>200</v>
      </c>
      <c r="E18" s="2" t="s">
        <v>201</v>
      </c>
      <c r="F18" s="20">
        <v>0.17979999999999999</v>
      </c>
      <c r="G18" s="8" t="s">
        <v>202</v>
      </c>
      <c r="H18" s="2">
        <v>8167</v>
      </c>
      <c r="I18" s="20">
        <v>0.58540000000000003</v>
      </c>
      <c r="J18" s="2"/>
      <c r="K18" s="369"/>
      <c r="L18">
        <v>5.92</v>
      </c>
      <c r="M18">
        <f t="shared" si="0"/>
        <v>0.77232170672291978</v>
      </c>
    </row>
    <row r="19" spans="1:13" x14ac:dyDescent="0.25">
      <c r="A19" s="19" t="s">
        <v>49</v>
      </c>
      <c r="B19" s="2" t="s">
        <v>203</v>
      </c>
      <c r="C19" s="20">
        <v>0.82369999999999999</v>
      </c>
      <c r="D19" s="19" t="s">
        <v>204</v>
      </c>
      <c r="E19" s="2" t="s">
        <v>205</v>
      </c>
      <c r="F19" s="20">
        <v>0.21279999999999999</v>
      </c>
      <c r="G19" s="8" t="s">
        <v>206</v>
      </c>
      <c r="H19" s="2">
        <v>8255</v>
      </c>
      <c r="I19" s="20">
        <v>0.59179999999999999</v>
      </c>
      <c r="J19" s="2"/>
      <c r="K19" s="369"/>
      <c r="L19">
        <v>0.82369999999999999</v>
      </c>
      <c r="M19">
        <f t="shared" si="0"/>
        <v>-8.4230934016315859E-2</v>
      </c>
    </row>
    <row r="20" spans="1:13" x14ac:dyDescent="0.25">
      <c r="A20" s="19" t="s">
        <v>50</v>
      </c>
      <c r="B20" s="2" t="s">
        <v>207</v>
      </c>
      <c r="C20" s="20">
        <v>3.2227000000000001</v>
      </c>
      <c r="D20" s="19" t="s">
        <v>208</v>
      </c>
      <c r="E20" s="2" t="s">
        <v>209</v>
      </c>
      <c r="F20" s="20">
        <v>0.27410000000000001</v>
      </c>
      <c r="G20" s="8" t="s">
        <v>210</v>
      </c>
      <c r="H20" s="2">
        <v>1551</v>
      </c>
      <c r="I20" s="20">
        <v>0.11119999999999999</v>
      </c>
      <c r="J20" s="2"/>
      <c r="K20" s="369"/>
      <c r="L20">
        <v>3.2227000000000001</v>
      </c>
      <c r="M20">
        <f t="shared" si="0"/>
        <v>0.50821987907465815</v>
      </c>
    </row>
    <row r="21" spans="1:13" x14ac:dyDescent="0.25">
      <c r="A21" s="19" t="s">
        <v>211</v>
      </c>
      <c r="B21" s="2" t="s">
        <v>212</v>
      </c>
      <c r="C21" s="20">
        <v>4.4565999999999999</v>
      </c>
      <c r="D21" s="19" t="s">
        <v>213</v>
      </c>
      <c r="E21" s="2" t="s">
        <v>214</v>
      </c>
      <c r="F21" s="20">
        <v>0.1285</v>
      </c>
      <c r="G21" s="8" t="s">
        <v>215</v>
      </c>
      <c r="H21" s="2">
        <v>6016</v>
      </c>
      <c r="I21" s="20">
        <v>0.43130000000000002</v>
      </c>
      <c r="J21" s="2"/>
      <c r="K21" s="369"/>
      <c r="L21">
        <v>4.4565999999999999</v>
      </c>
      <c r="M21">
        <f t="shared" si="0"/>
        <v>0.64900365594201959</v>
      </c>
    </row>
    <row r="22" spans="1:13" x14ac:dyDescent="0.25">
      <c r="A22" s="19" t="s">
        <v>216</v>
      </c>
      <c r="B22" s="2" t="s">
        <v>217</v>
      </c>
      <c r="C22" s="20">
        <v>1.1997</v>
      </c>
      <c r="D22" s="19" t="s">
        <v>218</v>
      </c>
      <c r="E22" s="2" t="s">
        <v>214</v>
      </c>
      <c r="F22" s="20">
        <v>0.1285</v>
      </c>
      <c r="G22" s="8" t="s">
        <v>219</v>
      </c>
      <c r="H22" s="2">
        <v>6873</v>
      </c>
      <c r="I22" s="20">
        <v>0.49270000000000003</v>
      </c>
      <c r="J22" s="2"/>
      <c r="K22" s="369"/>
      <c r="L22">
        <v>1.1997</v>
      </c>
      <c r="M22">
        <f t="shared" si="0"/>
        <v>7.9072658853184069E-2</v>
      </c>
    </row>
    <row r="23" spans="1:13" x14ac:dyDescent="0.25">
      <c r="A23" s="19" t="s">
        <v>220</v>
      </c>
      <c r="B23" s="2" t="s">
        <v>221</v>
      </c>
      <c r="C23" s="20">
        <v>2.7078000000000002</v>
      </c>
      <c r="D23" s="19" t="s">
        <v>222</v>
      </c>
      <c r="E23" s="2" t="s">
        <v>223</v>
      </c>
      <c r="F23" s="20">
        <v>0.3982</v>
      </c>
      <c r="G23" s="2"/>
      <c r="H23" s="2"/>
      <c r="I23" s="20"/>
      <c r="J23" s="2"/>
      <c r="K23" s="369"/>
      <c r="L23">
        <v>2.7078000000000002</v>
      </c>
      <c r="M23">
        <f t="shared" si="0"/>
        <v>0.43261658390378949</v>
      </c>
    </row>
    <row r="24" spans="1:13" x14ac:dyDescent="0.25">
      <c r="A24" s="21"/>
      <c r="B24" s="2"/>
      <c r="C24" s="20"/>
      <c r="D24" s="19" t="s">
        <v>224</v>
      </c>
      <c r="E24" s="2" t="s">
        <v>225</v>
      </c>
      <c r="F24" s="20">
        <v>0.28639999999999999</v>
      </c>
      <c r="G24" s="2"/>
      <c r="H24" s="2"/>
      <c r="I24" s="20"/>
      <c r="J24" s="2"/>
    </row>
    <row r="25" spans="1:13" x14ac:dyDescent="0.25">
      <c r="A25" s="22"/>
      <c r="B25" s="23"/>
      <c r="C25" s="24"/>
      <c r="D25" s="25" t="s">
        <v>226</v>
      </c>
      <c r="E25" s="23" t="s">
        <v>227</v>
      </c>
      <c r="F25" s="24">
        <v>1.702</v>
      </c>
      <c r="G25" s="23"/>
      <c r="H25" s="23"/>
      <c r="I25" s="24"/>
      <c r="J25" s="2"/>
      <c r="K25" s="368" t="s">
        <v>241</v>
      </c>
      <c r="L25">
        <v>0.51629999999999998</v>
      </c>
      <c r="M25">
        <f t="shared" si="0"/>
        <v>-0.28709787495277728</v>
      </c>
    </row>
    <row r="26" spans="1:13" x14ac:dyDescent="0.25">
      <c r="A26" s="26" t="s">
        <v>9</v>
      </c>
      <c r="B26" s="16"/>
      <c r="C26" s="17">
        <f>AVERAGE(C4:C23)</f>
        <v>2.1323699999999999</v>
      </c>
      <c r="D26" s="26"/>
      <c r="E26" s="16"/>
      <c r="F26" s="17">
        <f>AVERAGE(F4:F25)</f>
        <v>0.51529090909090913</v>
      </c>
      <c r="G26" s="16"/>
      <c r="H26" s="16"/>
      <c r="I26" s="17">
        <f>AVERAGE(I4:I22)</f>
        <v>0.69115263157894735</v>
      </c>
      <c r="J26" s="2"/>
      <c r="K26" s="368"/>
      <c r="L26">
        <v>0.81810000000000005</v>
      </c>
      <c r="M26">
        <f t="shared" si="0"/>
        <v>-8.7193607338707638E-2</v>
      </c>
    </row>
    <row r="27" spans="1:13" x14ac:dyDescent="0.25">
      <c r="A27" s="21" t="s">
        <v>10</v>
      </c>
      <c r="B27" s="2"/>
      <c r="C27" s="20">
        <f>STDEV(C4:C23)</f>
        <v>1.3638381352098321</v>
      </c>
      <c r="D27" s="21"/>
      <c r="E27" s="2"/>
      <c r="F27" s="20">
        <f>STDEV(F4:F25)</f>
        <v>0.5967776613247826</v>
      </c>
      <c r="G27" s="2"/>
      <c r="H27" s="2"/>
      <c r="I27" s="20">
        <f>STDEV(I4:I22)</f>
        <v>0.75023011460071443</v>
      </c>
      <c r="J27" s="2"/>
      <c r="K27" s="368"/>
      <c r="L27">
        <v>0.21679999999999999</v>
      </c>
      <c r="M27">
        <f t="shared" si="0"/>
        <v>-0.66394072213365063</v>
      </c>
    </row>
    <row r="28" spans="1:13" x14ac:dyDescent="0.25">
      <c r="A28" s="22" t="s">
        <v>11</v>
      </c>
      <c r="B28" s="23"/>
      <c r="C28" s="24">
        <f>C27/SQRT(20)</f>
        <v>0.30496347806357338</v>
      </c>
      <c r="D28" s="22"/>
      <c r="E28" s="23"/>
      <c r="F28" s="24">
        <f>F27/SQRT(22)</f>
        <v>0.12723342489946951</v>
      </c>
      <c r="G28" s="23"/>
      <c r="H28" s="23"/>
      <c r="I28" s="24">
        <f>I27/SQRT(19)</f>
        <v>0.17211459231291854</v>
      </c>
      <c r="J28" s="2"/>
      <c r="K28" s="368"/>
      <c r="L28">
        <v>0.22900000000000001</v>
      </c>
      <c r="M28">
        <f t="shared" si="0"/>
        <v>-0.64016451766011195</v>
      </c>
    </row>
    <row r="29" spans="1:13" x14ac:dyDescent="0.25">
      <c r="K29" s="368"/>
      <c r="L29">
        <v>0.22689999999999999</v>
      </c>
      <c r="M29">
        <f t="shared" si="0"/>
        <v>-0.6441655041150639</v>
      </c>
    </row>
    <row r="30" spans="1:13" x14ac:dyDescent="0.25">
      <c r="K30" s="368"/>
      <c r="L30">
        <v>0.92410000000000003</v>
      </c>
      <c r="M30">
        <f t="shared" si="0"/>
        <v>-3.4281029755779097E-2</v>
      </c>
    </row>
    <row r="31" spans="1:13" x14ac:dyDescent="0.25">
      <c r="K31" s="368"/>
      <c r="L31">
        <v>0.1552</v>
      </c>
      <c r="M31">
        <f t="shared" si="0"/>
        <v>-0.80910828307783034</v>
      </c>
    </row>
    <row r="32" spans="1:13" x14ac:dyDescent="0.25">
      <c r="K32" s="368"/>
      <c r="L32">
        <v>1.9119999999999999</v>
      </c>
      <c r="M32">
        <f t="shared" si="0"/>
        <v>0.28148788794008123</v>
      </c>
    </row>
    <row r="33" spans="11:13" x14ac:dyDescent="0.25">
      <c r="K33" s="368"/>
      <c r="L33">
        <v>0.17050000000000001</v>
      </c>
      <c r="M33">
        <f t="shared" si="0"/>
        <v>-0.76827561667148336</v>
      </c>
    </row>
    <row r="34" spans="11:13" x14ac:dyDescent="0.25">
      <c r="K34" s="368"/>
      <c r="L34">
        <v>2.0402999999999998</v>
      </c>
      <c r="M34">
        <f t="shared" si="0"/>
        <v>0.30969402956584219</v>
      </c>
    </row>
    <row r="35" spans="11:13" x14ac:dyDescent="0.25">
      <c r="K35" s="368"/>
      <c r="L35">
        <v>0.15659999999999999</v>
      </c>
      <c r="M35">
        <f t="shared" si="0"/>
        <v>-0.80520824227807541</v>
      </c>
    </row>
    <row r="36" spans="11:13" x14ac:dyDescent="0.25">
      <c r="K36" s="368"/>
      <c r="L36">
        <v>0.14099999999999999</v>
      </c>
      <c r="M36">
        <f t="shared" si="0"/>
        <v>-0.85078088734461998</v>
      </c>
    </row>
    <row r="37" spans="11:13" x14ac:dyDescent="0.25">
      <c r="K37" s="368"/>
      <c r="L37">
        <v>0.20630000000000001</v>
      </c>
      <c r="M37">
        <f t="shared" si="0"/>
        <v>-0.68550077202684834</v>
      </c>
    </row>
    <row r="38" spans="11:13" x14ac:dyDescent="0.25">
      <c r="K38" s="368"/>
      <c r="L38">
        <v>0.313</v>
      </c>
      <c r="M38">
        <f t="shared" si="0"/>
        <v>-0.50445566245355145</v>
      </c>
    </row>
    <row r="39" spans="11:13" x14ac:dyDescent="0.25">
      <c r="K39" s="368"/>
      <c r="L39">
        <v>0.17979999999999999</v>
      </c>
      <c r="M39">
        <f t="shared" si="0"/>
        <v>-0.74521031260278991</v>
      </c>
    </row>
    <row r="40" spans="11:13" x14ac:dyDescent="0.25">
      <c r="K40" s="368"/>
      <c r="L40">
        <v>0.21279999999999999</v>
      </c>
      <c r="M40">
        <f t="shared" si="0"/>
        <v>-0.67202837637698942</v>
      </c>
    </row>
    <row r="41" spans="11:13" x14ac:dyDescent="0.25">
      <c r="K41" s="368"/>
      <c r="L41">
        <v>0.27410000000000001</v>
      </c>
      <c r="M41">
        <f t="shared" si="0"/>
        <v>-0.56209096446050155</v>
      </c>
    </row>
    <row r="42" spans="11:13" x14ac:dyDescent="0.25">
      <c r="K42" s="368"/>
      <c r="L42">
        <v>0.1285</v>
      </c>
      <c r="M42">
        <f t="shared" si="0"/>
        <v>-0.89109687233268653</v>
      </c>
    </row>
    <row r="43" spans="11:13" x14ac:dyDescent="0.25">
      <c r="K43" s="368"/>
      <c r="L43">
        <v>0.1285</v>
      </c>
      <c r="M43">
        <f t="shared" si="0"/>
        <v>-0.89109687233268653</v>
      </c>
    </row>
    <row r="44" spans="11:13" x14ac:dyDescent="0.25">
      <c r="K44" s="368"/>
      <c r="L44">
        <v>0.3982</v>
      </c>
      <c r="M44">
        <f t="shared" si="0"/>
        <v>-0.39989874430860922</v>
      </c>
    </row>
    <row r="45" spans="11:13" x14ac:dyDescent="0.25">
      <c r="K45" s="368"/>
      <c r="L45">
        <v>0.28639999999999999</v>
      </c>
      <c r="M45">
        <f t="shared" si="0"/>
        <v>-0.54302698636418201</v>
      </c>
    </row>
    <row r="46" spans="11:13" x14ac:dyDescent="0.25">
      <c r="K46" s="368"/>
      <c r="L46">
        <v>1.702</v>
      </c>
      <c r="M46">
        <f t="shared" si="0"/>
        <v>0.23095955574856905</v>
      </c>
    </row>
    <row r="48" spans="11:13" x14ac:dyDescent="0.25">
      <c r="K48" s="368" t="s">
        <v>242</v>
      </c>
      <c r="L48">
        <v>0.43</v>
      </c>
      <c r="M48">
        <f t="shared" si="0"/>
        <v>-0.36653154442041347</v>
      </c>
    </row>
    <row r="49" spans="11:13" x14ac:dyDescent="0.25">
      <c r="K49" s="368"/>
      <c r="L49">
        <v>0.21329999999999999</v>
      </c>
      <c r="M49">
        <f t="shared" si="0"/>
        <v>-0.67100914455057126</v>
      </c>
    </row>
    <row r="50" spans="11:13" x14ac:dyDescent="0.25">
      <c r="K50" s="368"/>
      <c r="L50">
        <v>0.2016</v>
      </c>
      <c r="M50">
        <f t="shared" si="0"/>
        <v>-0.69550947222651227</v>
      </c>
    </row>
    <row r="51" spans="11:13" x14ac:dyDescent="0.25">
      <c r="K51" s="368"/>
      <c r="L51">
        <v>0.1804</v>
      </c>
      <c r="M51">
        <f t="shared" si="0"/>
        <v>-0.74376346679407701</v>
      </c>
    </row>
    <row r="52" spans="11:13" x14ac:dyDescent="0.25">
      <c r="K52" s="368"/>
      <c r="L52">
        <v>0.21879999999999999</v>
      </c>
      <c r="M52">
        <f t="shared" si="0"/>
        <v>-0.65995268233860682</v>
      </c>
    </row>
    <row r="53" spans="11:13" x14ac:dyDescent="0.25">
      <c r="K53" s="368"/>
      <c r="L53">
        <v>1.1636</v>
      </c>
      <c r="M53">
        <f t="shared" si="0"/>
        <v>6.5803712575021558E-2</v>
      </c>
    </row>
    <row r="54" spans="11:13" x14ac:dyDescent="0.25">
      <c r="K54" s="368"/>
      <c r="L54">
        <v>0.57089999999999996</v>
      </c>
      <c r="M54">
        <f t="shared" si="0"/>
        <v>-0.24343995699331711</v>
      </c>
    </row>
    <row r="55" spans="11:13" x14ac:dyDescent="0.25">
      <c r="K55" s="368"/>
      <c r="L55">
        <v>2.6859000000000002</v>
      </c>
      <c r="M55">
        <f t="shared" si="0"/>
        <v>0.42908983921257321</v>
      </c>
    </row>
    <row r="56" spans="11:13" x14ac:dyDescent="0.25">
      <c r="K56" s="368"/>
      <c r="L56">
        <v>0.37169999999999997</v>
      </c>
      <c r="M56">
        <f t="shared" si="0"/>
        <v>-0.42980743890427409</v>
      </c>
    </row>
    <row r="57" spans="11:13" x14ac:dyDescent="0.25">
      <c r="K57" s="368"/>
      <c r="L57">
        <v>9.2999999999999999E-2</v>
      </c>
      <c r="M57">
        <f t="shared" si="0"/>
        <v>-1.0315170514460648</v>
      </c>
    </row>
    <row r="58" spans="11:13" x14ac:dyDescent="0.25">
      <c r="K58" s="368"/>
      <c r="L58">
        <v>1.7095</v>
      </c>
      <c r="M58">
        <f t="shared" si="0"/>
        <v>0.23286910513261341</v>
      </c>
    </row>
    <row r="59" spans="11:13" x14ac:dyDescent="0.25">
      <c r="K59" s="368"/>
      <c r="L59">
        <v>2.2837000000000001</v>
      </c>
      <c r="M59">
        <f t="shared" si="0"/>
        <v>0.3586390518934644</v>
      </c>
    </row>
    <row r="60" spans="11:13" x14ac:dyDescent="0.25">
      <c r="K60" s="368"/>
      <c r="L60">
        <v>6.2600000000000003E-2</v>
      </c>
      <c r="M60">
        <f t="shared" si="0"/>
        <v>-1.2034256667895702</v>
      </c>
    </row>
    <row r="61" spans="11:13" x14ac:dyDescent="0.25">
      <c r="K61" s="368"/>
      <c r="L61">
        <v>0.73450000000000004</v>
      </c>
      <c r="M61">
        <f t="shared" si="0"/>
        <v>-0.13400819987372467</v>
      </c>
    </row>
    <row r="62" spans="11:13" x14ac:dyDescent="0.25">
      <c r="K62" s="368"/>
      <c r="L62">
        <v>0.58540000000000003</v>
      </c>
      <c r="M62">
        <f t="shared" si="0"/>
        <v>-0.23254728190222682</v>
      </c>
    </row>
    <row r="63" spans="11:13" x14ac:dyDescent="0.25">
      <c r="K63" s="368"/>
      <c r="L63">
        <v>0.59179999999999999</v>
      </c>
      <c r="M63">
        <f t="shared" si="0"/>
        <v>-0.22782503917538577</v>
      </c>
    </row>
    <row r="64" spans="11:13" x14ac:dyDescent="0.25">
      <c r="K64" s="368"/>
      <c r="L64">
        <v>0.11119999999999999</v>
      </c>
      <c r="M64">
        <f t="shared" si="0"/>
        <v>-0.95389521275396127</v>
      </c>
    </row>
    <row r="65" spans="11:13" x14ac:dyDescent="0.25">
      <c r="K65" s="368"/>
      <c r="L65">
        <v>0.43130000000000002</v>
      </c>
      <c r="M65">
        <f t="shared" si="0"/>
        <v>-0.36522054185404823</v>
      </c>
    </row>
    <row r="66" spans="11:13" x14ac:dyDescent="0.25">
      <c r="K66" s="368"/>
      <c r="L66">
        <v>0.49270000000000003</v>
      </c>
      <c r="M66">
        <f t="shared" si="0"/>
        <v>-0.30741743772509084</v>
      </c>
    </row>
  </sheetData>
  <mergeCells count="3">
    <mergeCell ref="K4:K23"/>
    <mergeCell ref="K25:K46"/>
    <mergeCell ref="K48:K66"/>
  </mergeCell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3"/>
  <sheetViews>
    <sheetView workbookViewId="0"/>
  </sheetViews>
  <sheetFormatPr defaultRowHeight="15" x14ac:dyDescent="0.25"/>
  <cols>
    <col min="1" max="1" width="16.7109375" customWidth="1"/>
  </cols>
  <sheetData>
    <row r="1" spans="1:4" x14ac:dyDescent="0.25">
      <c r="A1" t="s">
        <v>513</v>
      </c>
    </row>
    <row r="3" spans="1:4" x14ac:dyDescent="0.25">
      <c r="A3" t="s">
        <v>2</v>
      </c>
      <c r="B3" s="134" t="s">
        <v>3</v>
      </c>
      <c r="C3" t="s">
        <v>325</v>
      </c>
      <c r="D3" t="s">
        <v>326</v>
      </c>
    </row>
    <row r="4" spans="1:4" x14ac:dyDescent="0.25">
      <c r="A4" s="368" t="s">
        <v>389</v>
      </c>
      <c r="B4" s="134">
        <v>1</v>
      </c>
      <c r="C4">
        <v>123.53</v>
      </c>
      <c r="D4">
        <v>94.398289784270276</v>
      </c>
    </row>
    <row r="5" spans="1:4" x14ac:dyDescent="0.25">
      <c r="A5" s="368"/>
      <c r="B5" s="134">
        <v>2</v>
      </c>
      <c r="C5">
        <v>79.680000000000007</v>
      </c>
      <c r="D5">
        <v>302.93878569839433</v>
      </c>
    </row>
    <row r="6" spans="1:4" x14ac:dyDescent="0.25">
      <c r="A6" s="368"/>
      <c r="B6" s="134">
        <v>3</v>
      </c>
      <c r="C6">
        <v>122.05</v>
      </c>
      <c r="D6">
        <v>113.2596357580052</v>
      </c>
    </row>
    <row r="7" spans="1:4" x14ac:dyDescent="0.25">
      <c r="A7" s="368"/>
      <c r="B7" s="134">
        <v>4</v>
      </c>
      <c r="C7">
        <v>127.89</v>
      </c>
      <c r="D7">
        <v>219.81545442000669</v>
      </c>
    </row>
    <row r="8" spans="1:4" x14ac:dyDescent="0.25">
      <c r="A8" s="368"/>
      <c r="B8" s="134">
        <v>5</v>
      </c>
      <c r="C8">
        <v>215.16</v>
      </c>
      <c r="D8">
        <v>137.38825943970284</v>
      </c>
    </row>
    <row r="9" spans="1:4" x14ac:dyDescent="0.25">
      <c r="A9" s="368"/>
      <c r="B9" s="134">
        <v>6</v>
      </c>
      <c r="C9">
        <v>67.08</v>
      </c>
      <c r="D9">
        <v>357.77167191144929</v>
      </c>
    </row>
    <row r="10" spans="1:4" x14ac:dyDescent="0.25">
      <c r="A10" s="368"/>
      <c r="B10" s="134" t="s">
        <v>9</v>
      </c>
      <c r="C10">
        <v>122.565</v>
      </c>
      <c r="D10">
        <v>204.2620161686381</v>
      </c>
    </row>
    <row r="11" spans="1:4" x14ac:dyDescent="0.25">
      <c r="A11" s="368"/>
      <c r="B11" s="134" t="s">
        <v>69</v>
      </c>
      <c r="C11">
        <v>52.002104861245748</v>
      </c>
      <c r="D11">
        <v>108.04424986739994</v>
      </c>
    </row>
    <row r="12" spans="1:4" x14ac:dyDescent="0.25">
      <c r="A12" s="368"/>
      <c r="B12" s="134" t="s">
        <v>11</v>
      </c>
      <c r="C12">
        <v>21.229770410126118</v>
      </c>
      <c r="D12">
        <v>44.108880302816488</v>
      </c>
    </row>
    <row r="15" spans="1:4" x14ac:dyDescent="0.25">
      <c r="A15" s="368" t="s">
        <v>390</v>
      </c>
      <c r="B15" s="134">
        <v>7</v>
      </c>
      <c r="C15">
        <v>244.17</v>
      </c>
      <c r="D15">
        <v>94.17321419186834</v>
      </c>
    </row>
    <row r="16" spans="1:4" x14ac:dyDescent="0.25">
      <c r="A16" s="368"/>
      <c r="B16" s="134">
        <v>8</v>
      </c>
      <c r="C16">
        <v>97.3</v>
      </c>
      <c r="D16">
        <v>104.37762021818867</v>
      </c>
    </row>
    <row r="17" spans="1:4" x14ac:dyDescent="0.25">
      <c r="A17" s="368"/>
      <c r="B17" s="134">
        <v>9</v>
      </c>
      <c r="C17">
        <v>211.95</v>
      </c>
      <c r="D17">
        <v>162.09576950936346</v>
      </c>
    </row>
    <row r="18" spans="1:4" x14ac:dyDescent="0.25">
      <c r="A18" s="368"/>
      <c r="B18" s="134">
        <v>10</v>
      </c>
      <c r="C18">
        <v>289.16000000000003</v>
      </c>
      <c r="D18">
        <v>164.77359448348096</v>
      </c>
    </row>
    <row r="19" spans="1:4" x14ac:dyDescent="0.25">
      <c r="A19" s="368"/>
      <c r="B19" s="134">
        <v>11</v>
      </c>
      <c r="C19">
        <v>222.35</v>
      </c>
      <c r="D19">
        <v>130.45307436136824</v>
      </c>
    </row>
    <row r="20" spans="1:4" x14ac:dyDescent="0.25">
      <c r="A20" s="368"/>
      <c r="B20" s="134">
        <v>12</v>
      </c>
      <c r="C20">
        <v>155.25</v>
      </c>
      <c r="D20">
        <v>104.48998329202301</v>
      </c>
    </row>
    <row r="21" spans="1:4" x14ac:dyDescent="0.25">
      <c r="A21" s="368"/>
      <c r="B21" s="134" t="s">
        <v>9</v>
      </c>
      <c r="C21">
        <v>203.36333333333332</v>
      </c>
      <c r="D21">
        <v>126.72720934271543</v>
      </c>
    </row>
    <row r="22" spans="1:4" x14ac:dyDescent="0.25">
      <c r="A22" s="368"/>
      <c r="B22" s="134" t="s">
        <v>69</v>
      </c>
      <c r="C22">
        <v>67.859855486632767</v>
      </c>
      <c r="D22">
        <v>30.874278930607158</v>
      </c>
    </row>
    <row r="23" spans="1:4" x14ac:dyDescent="0.25">
      <c r="A23" s="368"/>
      <c r="B23" s="134" t="s">
        <v>11</v>
      </c>
      <c r="C23">
        <v>27.703669993542626</v>
      </c>
      <c r="D23">
        <v>12.604371592724839</v>
      </c>
    </row>
    <row r="24" spans="1:4" x14ac:dyDescent="0.25">
      <c r="B24" s="134"/>
    </row>
    <row r="25" spans="1:4" x14ac:dyDescent="0.25">
      <c r="A25" s="368" t="s">
        <v>241</v>
      </c>
      <c r="B25" s="134">
        <v>13</v>
      </c>
      <c r="C25">
        <v>110.92</v>
      </c>
      <c r="D25">
        <v>123.59980627743197</v>
      </c>
    </row>
    <row r="26" spans="1:4" x14ac:dyDescent="0.25">
      <c r="A26" s="368"/>
      <c r="B26" s="134">
        <v>14</v>
      </c>
      <c r="C26">
        <v>100.31</v>
      </c>
      <c r="D26">
        <v>139.18127495427211</v>
      </c>
    </row>
    <row r="27" spans="1:4" x14ac:dyDescent="0.25">
      <c r="A27" s="368"/>
      <c r="B27" s="134">
        <v>15</v>
      </c>
      <c r="C27">
        <v>92.32</v>
      </c>
      <c r="D27">
        <v>98.755970389741663</v>
      </c>
    </row>
    <row r="28" spans="1:4" x14ac:dyDescent="0.25">
      <c r="A28" s="368"/>
      <c r="B28" s="134">
        <v>16</v>
      </c>
      <c r="C28">
        <v>82.69</v>
      </c>
      <c r="D28">
        <v>96.42110663924673</v>
      </c>
    </row>
    <row r="29" spans="1:4" x14ac:dyDescent="0.25">
      <c r="A29" s="368"/>
      <c r="B29" s="134">
        <v>17</v>
      </c>
      <c r="D29">
        <v>79.219899353072393</v>
      </c>
    </row>
    <row r="30" spans="1:4" x14ac:dyDescent="0.25">
      <c r="A30" s="368"/>
      <c r="B30" s="134">
        <v>18</v>
      </c>
      <c r="C30">
        <v>86.63</v>
      </c>
      <c r="D30">
        <v>97.473983841868488</v>
      </c>
    </row>
    <row r="31" spans="1:4" x14ac:dyDescent="0.25">
      <c r="A31" s="368"/>
      <c r="B31" s="134" t="s">
        <v>9</v>
      </c>
      <c r="C31">
        <v>94.573999999999998</v>
      </c>
      <c r="D31">
        <v>105.77534024260557</v>
      </c>
    </row>
    <row r="32" spans="1:4" x14ac:dyDescent="0.25">
      <c r="A32" s="368"/>
      <c r="B32" s="134" t="s">
        <v>69</v>
      </c>
      <c r="C32">
        <v>11.286169855181122</v>
      </c>
      <c r="D32">
        <v>21.654307939778953</v>
      </c>
    </row>
    <row r="33" spans="1:4" x14ac:dyDescent="0.25">
      <c r="A33" s="368"/>
      <c r="B33" s="134" t="s">
        <v>11</v>
      </c>
      <c r="C33">
        <v>5.0473286003587887</v>
      </c>
      <c r="D33">
        <v>8.8403341975928136</v>
      </c>
    </row>
    <row r="34" spans="1:4" ht="15" customHeight="1" x14ac:dyDescent="0.25">
      <c r="B34" s="134"/>
    </row>
    <row r="35" spans="1:4" x14ac:dyDescent="0.25">
      <c r="A35" s="368" t="s">
        <v>391</v>
      </c>
      <c r="B35" s="134">
        <v>19</v>
      </c>
      <c r="C35">
        <v>175.06</v>
      </c>
      <c r="D35">
        <v>79.245988293015387</v>
      </c>
    </row>
    <row r="36" spans="1:4" x14ac:dyDescent="0.25">
      <c r="A36" s="368"/>
      <c r="B36" s="134">
        <v>20</v>
      </c>
      <c r="C36">
        <v>88.01</v>
      </c>
      <c r="D36">
        <v>71.836958642247041</v>
      </c>
    </row>
    <row r="37" spans="1:4" x14ac:dyDescent="0.25">
      <c r="A37" s="368"/>
      <c r="B37" s="134">
        <v>21</v>
      </c>
      <c r="D37">
        <v>38.578302048436505</v>
      </c>
    </row>
    <row r="38" spans="1:4" x14ac:dyDescent="0.25">
      <c r="A38" s="368"/>
      <c r="B38" s="134">
        <v>22</v>
      </c>
      <c r="C38">
        <v>240.52</v>
      </c>
      <c r="D38">
        <v>182.35838382321089</v>
      </c>
    </row>
    <row r="39" spans="1:4" x14ac:dyDescent="0.25">
      <c r="A39" s="368"/>
      <c r="B39" s="134">
        <v>23</v>
      </c>
      <c r="C39">
        <v>89.35</v>
      </c>
      <c r="D39">
        <v>152.48293828093966</v>
      </c>
    </row>
    <row r="40" spans="1:4" x14ac:dyDescent="0.25">
      <c r="A40" s="368"/>
      <c r="B40" s="134">
        <v>24</v>
      </c>
      <c r="C40">
        <v>191.23</v>
      </c>
      <c r="D40">
        <v>270.99654707574592</v>
      </c>
    </row>
    <row r="41" spans="1:4" x14ac:dyDescent="0.25">
      <c r="A41" s="368"/>
      <c r="B41" s="134" t="s">
        <v>9</v>
      </c>
      <c r="C41">
        <v>156.834</v>
      </c>
      <c r="D41">
        <v>132.58318636059923</v>
      </c>
    </row>
    <row r="42" spans="1:4" x14ac:dyDescent="0.25">
      <c r="A42" s="368"/>
      <c r="B42" s="134" t="s">
        <v>69</v>
      </c>
      <c r="C42">
        <v>66.72602887929115</v>
      </c>
      <c r="D42">
        <v>86.491280471094967</v>
      </c>
    </row>
    <row r="43" spans="1:4" x14ac:dyDescent="0.25">
      <c r="A43" s="368"/>
      <c r="B43" s="134" t="s">
        <v>11</v>
      </c>
      <c r="C43">
        <v>29.840787288541822</v>
      </c>
      <c r="D43">
        <v>35.309917392355025</v>
      </c>
    </row>
    <row r="44" spans="1:4" x14ac:dyDescent="0.25">
      <c r="B44" s="134"/>
    </row>
    <row r="45" spans="1:4" x14ac:dyDescent="0.25">
      <c r="A45" s="368" t="s">
        <v>242</v>
      </c>
      <c r="B45" s="134">
        <v>25</v>
      </c>
      <c r="C45">
        <v>107.54</v>
      </c>
      <c r="D45">
        <v>155.29326402530356</v>
      </c>
    </row>
    <row r="46" spans="1:4" x14ac:dyDescent="0.25">
      <c r="A46" s="368"/>
      <c r="B46" s="134">
        <v>26</v>
      </c>
      <c r="C46">
        <v>101.25</v>
      </c>
      <c r="D46">
        <v>107.5883871229225</v>
      </c>
    </row>
    <row r="47" spans="1:4" x14ac:dyDescent="0.25">
      <c r="A47" s="368"/>
      <c r="B47" s="134">
        <v>27</v>
      </c>
      <c r="C47">
        <v>112.63</v>
      </c>
      <c r="D47">
        <v>78.773407206568322</v>
      </c>
    </row>
    <row r="48" spans="1:4" x14ac:dyDescent="0.25">
      <c r="A48" s="368"/>
      <c r="B48" s="134">
        <v>28</v>
      </c>
      <c r="C48">
        <v>86.21</v>
      </c>
      <c r="D48">
        <v>136.12571464604409</v>
      </c>
    </row>
    <row r="49" spans="1:4" x14ac:dyDescent="0.25">
      <c r="A49" s="368"/>
      <c r="B49" s="134">
        <v>29</v>
      </c>
      <c r="C49">
        <v>149.47999999999999</v>
      </c>
      <c r="D49">
        <v>69.908057316607142</v>
      </c>
    </row>
    <row r="50" spans="1:4" x14ac:dyDescent="0.25">
      <c r="A50" s="368"/>
      <c r="B50" s="134">
        <v>30</v>
      </c>
      <c r="C50">
        <v>91.26</v>
      </c>
      <c r="D50">
        <v>258.9224023921642</v>
      </c>
    </row>
    <row r="51" spans="1:4" x14ac:dyDescent="0.25">
      <c r="A51" s="368"/>
      <c r="B51" s="134" t="s">
        <v>9</v>
      </c>
      <c r="C51">
        <v>108.06166666666667</v>
      </c>
      <c r="D51">
        <v>134.43520545160163</v>
      </c>
    </row>
    <row r="52" spans="1:4" x14ac:dyDescent="0.25">
      <c r="A52" s="368"/>
      <c r="B52" s="134" t="s">
        <v>69</v>
      </c>
      <c r="C52">
        <v>22.551320508268866</v>
      </c>
      <c r="D52">
        <v>69.163167821606208</v>
      </c>
    </row>
    <row r="53" spans="1:4" x14ac:dyDescent="0.25">
      <c r="A53" s="368"/>
      <c r="B53" s="134" t="s">
        <v>11</v>
      </c>
      <c r="C53">
        <v>9.2065380452034198</v>
      </c>
      <c r="D53">
        <v>28.235745026235996</v>
      </c>
    </row>
    <row r="54" spans="1:4" x14ac:dyDescent="0.25">
      <c r="B54" s="134"/>
    </row>
    <row r="55" spans="1:4" x14ac:dyDescent="0.25">
      <c r="A55" s="368" t="s">
        <v>392</v>
      </c>
      <c r="B55" s="134">
        <v>31</v>
      </c>
      <c r="C55">
        <v>197.34</v>
      </c>
      <c r="D55">
        <v>146.2329219576869</v>
      </c>
    </row>
    <row r="56" spans="1:4" x14ac:dyDescent="0.25">
      <c r="A56" s="368"/>
      <c r="B56" s="134">
        <v>32</v>
      </c>
      <c r="C56">
        <v>102.64</v>
      </c>
      <c r="D56">
        <v>124.83089157875149</v>
      </c>
    </row>
    <row r="57" spans="1:4" x14ac:dyDescent="0.25">
      <c r="A57" s="368"/>
      <c r="B57" s="134">
        <v>33</v>
      </c>
      <c r="C57">
        <v>370.33</v>
      </c>
      <c r="D57">
        <v>164.68883327073996</v>
      </c>
    </row>
    <row r="58" spans="1:4" x14ac:dyDescent="0.25">
      <c r="A58" s="368"/>
      <c r="B58" s="134">
        <v>34</v>
      </c>
      <c r="C58">
        <v>220.79</v>
      </c>
      <c r="D58">
        <v>216.96343569620217</v>
      </c>
    </row>
    <row r="59" spans="1:4" x14ac:dyDescent="0.25">
      <c r="A59" s="368"/>
      <c r="B59" s="134">
        <v>35</v>
      </c>
      <c r="C59">
        <v>109.91</v>
      </c>
      <c r="D59">
        <v>102.33026904146644</v>
      </c>
    </row>
    <row r="60" spans="1:4" x14ac:dyDescent="0.25">
      <c r="A60" s="368"/>
      <c r="B60" s="134">
        <v>36</v>
      </c>
      <c r="C60">
        <v>149.22999999999999</v>
      </c>
      <c r="D60">
        <v>122.35957169173437</v>
      </c>
    </row>
    <row r="61" spans="1:4" x14ac:dyDescent="0.25">
      <c r="A61" s="368"/>
      <c r="B61" s="134" t="s">
        <v>9</v>
      </c>
      <c r="C61">
        <v>191.70666666666662</v>
      </c>
      <c r="D61">
        <v>146.2343205394302</v>
      </c>
    </row>
    <row r="62" spans="1:4" x14ac:dyDescent="0.25">
      <c r="A62" s="368"/>
      <c r="B62" s="134" t="s">
        <v>69</v>
      </c>
      <c r="C62">
        <v>99.208571135092342</v>
      </c>
      <c r="D62">
        <v>40.740282067549053</v>
      </c>
    </row>
    <row r="63" spans="1:4" x14ac:dyDescent="0.25">
      <c r="A63" s="368"/>
      <c r="B63" s="134" t="s">
        <v>11</v>
      </c>
      <c r="C63">
        <v>40.501729565264</v>
      </c>
      <c r="D63">
        <v>16.632150507092476</v>
      </c>
    </row>
  </sheetData>
  <mergeCells count="6">
    <mergeCell ref="A55:A63"/>
    <mergeCell ref="A4:A12"/>
    <mergeCell ref="A15:A23"/>
    <mergeCell ref="A25:A33"/>
    <mergeCell ref="A35:A43"/>
    <mergeCell ref="A45:A53"/>
  </mergeCell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62"/>
  <sheetViews>
    <sheetView workbookViewId="0">
      <selection activeCell="R11" sqref="R11"/>
    </sheetView>
  </sheetViews>
  <sheetFormatPr defaultRowHeight="15" x14ac:dyDescent="0.25"/>
  <cols>
    <col min="1" max="1" width="14.140625" customWidth="1"/>
    <col min="14" max="14" width="15.85546875" customWidth="1"/>
  </cols>
  <sheetData>
    <row r="1" spans="1:29" x14ac:dyDescent="0.25">
      <c r="A1" t="s">
        <v>514</v>
      </c>
    </row>
    <row r="3" spans="1:29" x14ac:dyDescent="0.25">
      <c r="B3" t="s">
        <v>18</v>
      </c>
      <c r="C3" t="s">
        <v>19</v>
      </c>
      <c r="D3" t="s">
        <v>20</v>
      </c>
      <c r="E3" t="s">
        <v>21</v>
      </c>
      <c r="F3" s="4" t="s">
        <v>22</v>
      </c>
      <c r="G3" t="s">
        <v>23</v>
      </c>
      <c r="H3" t="s">
        <v>24</v>
      </c>
      <c r="I3" t="s">
        <v>25</v>
      </c>
      <c r="J3" s="4" t="s">
        <v>26</v>
      </c>
      <c r="K3" t="s">
        <v>27</v>
      </c>
      <c r="L3" s="4" t="s">
        <v>28</v>
      </c>
      <c r="M3" s="4" t="s">
        <v>29</v>
      </c>
      <c r="N3" t="s">
        <v>30</v>
      </c>
      <c r="O3" s="4" t="s">
        <v>31</v>
      </c>
      <c r="P3" s="5" t="s">
        <v>32</v>
      </c>
      <c r="Q3" s="4" t="s">
        <v>234</v>
      </c>
    </row>
    <row r="4" spans="1:29" x14ac:dyDescent="0.25">
      <c r="A4" s="368" t="s">
        <v>389</v>
      </c>
      <c r="B4" s="1" t="s">
        <v>33</v>
      </c>
      <c r="C4">
        <v>1.3240987853335231</v>
      </c>
      <c r="D4">
        <v>12.026359057099848</v>
      </c>
      <c r="E4">
        <v>1.033369968745131</v>
      </c>
      <c r="F4">
        <v>1.3211354257560258E-2</v>
      </c>
      <c r="G4">
        <v>9.8778652583245113E-2</v>
      </c>
      <c r="H4">
        <v>0.13785432544338178</v>
      </c>
      <c r="I4">
        <v>0</v>
      </c>
      <c r="J4">
        <v>1.3518863824069853</v>
      </c>
      <c r="K4">
        <v>0.57163787300821489</v>
      </c>
      <c r="L4">
        <v>0.63246809147256744</v>
      </c>
      <c r="M4">
        <v>0.49002113973496231</v>
      </c>
      <c r="N4">
        <v>17.679685630085419</v>
      </c>
      <c r="O4">
        <f>SUM(F4,J4,L4,M4)</f>
        <v>2.4875869678720752</v>
      </c>
      <c r="P4">
        <f>SUM(C4,D4,E4,G4,H4,I4,K4)</f>
        <v>15.192098662213343</v>
      </c>
      <c r="Q4">
        <f t="shared" ref="Q4:Q9" si="0">LOG(O4,10)</f>
        <v>0.3957782729380484</v>
      </c>
    </row>
    <row r="5" spans="1:29" x14ac:dyDescent="0.25">
      <c r="A5" s="368"/>
      <c r="B5" s="1" t="s">
        <v>34</v>
      </c>
      <c r="C5">
        <v>1.3567107919197137</v>
      </c>
      <c r="D5">
        <v>13.001737014227363</v>
      </c>
      <c r="E5">
        <v>1.1899372124957648</v>
      </c>
      <c r="F5">
        <v>0</v>
      </c>
      <c r="G5">
        <v>5.8821694206743866E-2</v>
      </c>
      <c r="H5">
        <v>0.23957196590091021</v>
      </c>
      <c r="I5">
        <v>0.17913086884645849</v>
      </c>
      <c r="J5">
        <v>1.8164517862169969</v>
      </c>
      <c r="K5">
        <v>0.72658868693158751</v>
      </c>
      <c r="L5">
        <v>0.50687956894396347</v>
      </c>
      <c r="M5">
        <v>0.37206752067797616</v>
      </c>
      <c r="N5">
        <v>19.447897110367478</v>
      </c>
      <c r="O5">
        <f>SUM(F5,J5,L5,M5)</f>
        <v>2.6953988758389364</v>
      </c>
      <c r="P5">
        <f t="shared" ref="P5:P59" si="1">SUM(C5,D5,E5,G5,H5,I5,K5)</f>
        <v>16.752498234528542</v>
      </c>
      <c r="Q5">
        <f t="shared" si="0"/>
        <v>0.43062304290219411</v>
      </c>
    </row>
    <row r="6" spans="1:29" x14ac:dyDescent="0.25">
      <c r="A6" s="368"/>
      <c r="B6" s="1" t="s">
        <v>35</v>
      </c>
      <c r="C6">
        <v>1.3244600843772094</v>
      </c>
      <c r="D6">
        <v>14.08523725385867</v>
      </c>
      <c r="E6">
        <v>1.1064005599833258</v>
      </c>
      <c r="F6">
        <v>0</v>
      </c>
      <c r="G6">
        <v>6.656581554199506E-2</v>
      </c>
      <c r="H6">
        <v>0.28572864074596693</v>
      </c>
      <c r="I6">
        <v>0.29526431203315884</v>
      </c>
      <c r="J6">
        <v>1.5439801688911148</v>
      </c>
      <c r="K6">
        <v>0.81499780078547623</v>
      </c>
      <c r="L6">
        <v>0.37392650750442696</v>
      </c>
      <c r="M6">
        <v>9.8365046414092883E-2</v>
      </c>
      <c r="N6">
        <v>19.994926190135434</v>
      </c>
      <c r="O6">
        <f t="shared" ref="O6:O59" si="2">SUM(F6,J6,L6,M6)</f>
        <v>2.0162717228096345</v>
      </c>
      <c r="P6">
        <f t="shared" si="1"/>
        <v>17.9786544673258</v>
      </c>
      <c r="Q6">
        <f t="shared" si="0"/>
        <v>0.30454905940286303</v>
      </c>
    </row>
    <row r="7" spans="1:29" x14ac:dyDescent="0.25">
      <c r="A7" s="368"/>
      <c r="B7" s="1" t="s">
        <v>36</v>
      </c>
      <c r="C7">
        <v>1.1572584436024465</v>
      </c>
      <c r="D7">
        <v>11.612621480540108</v>
      </c>
      <c r="E7">
        <v>1.0604533315697555</v>
      </c>
      <c r="F7">
        <v>8.6238150137066608E-3</v>
      </c>
      <c r="G7">
        <v>0.16085264218894654</v>
      </c>
      <c r="H7">
        <v>0.12841793970376664</v>
      </c>
      <c r="I7">
        <v>0.18492183317342395</v>
      </c>
      <c r="J7">
        <v>1.9208899248981879</v>
      </c>
      <c r="K7">
        <v>0.34659635017647461</v>
      </c>
      <c r="L7">
        <v>0.46777709508861598</v>
      </c>
      <c r="M7">
        <v>8.7421062815937867E-2</v>
      </c>
      <c r="N7">
        <v>17.135833918771372</v>
      </c>
      <c r="O7">
        <f t="shared" si="2"/>
        <v>2.4847118978164482</v>
      </c>
      <c r="P7">
        <f t="shared" si="1"/>
        <v>14.65112202095492</v>
      </c>
      <c r="Q7">
        <f t="shared" si="0"/>
        <v>0.39527603957150087</v>
      </c>
      <c r="V7" s="26" t="s">
        <v>433</v>
      </c>
      <c r="W7" s="16"/>
      <c r="X7" s="16" t="s">
        <v>389</v>
      </c>
      <c r="Y7" s="16" t="s">
        <v>390</v>
      </c>
      <c r="Z7" s="16" t="s">
        <v>241</v>
      </c>
      <c r="AA7" s="16" t="s">
        <v>391</v>
      </c>
      <c r="AB7" s="16" t="s">
        <v>242</v>
      </c>
      <c r="AC7" s="17" t="s">
        <v>392</v>
      </c>
    </row>
    <row r="8" spans="1:29" x14ac:dyDescent="0.25">
      <c r="A8" s="368"/>
      <c r="B8" s="1" t="s">
        <v>37</v>
      </c>
      <c r="C8">
        <v>1.356456246005429</v>
      </c>
      <c r="D8">
        <v>13.034887969420357</v>
      </c>
      <c r="E8">
        <v>1.1084589004053134</v>
      </c>
      <c r="F8">
        <v>4.0416379003960834E-2</v>
      </c>
      <c r="G8">
        <v>6.3145750916171306E-2</v>
      </c>
      <c r="H8">
        <v>0.19541719873812191</v>
      </c>
      <c r="I8">
        <v>0.12610559677567088</v>
      </c>
      <c r="J8">
        <v>1.9168094087748528</v>
      </c>
      <c r="K8">
        <v>0.48632762825329973</v>
      </c>
      <c r="L8">
        <v>0.32822095470567597</v>
      </c>
      <c r="M8">
        <v>0.48709913423848755</v>
      </c>
      <c r="N8">
        <v>19.143345167237339</v>
      </c>
      <c r="O8">
        <f t="shared" si="2"/>
        <v>2.7725458767229774</v>
      </c>
      <c r="P8">
        <f t="shared" si="1"/>
        <v>16.370799290514363</v>
      </c>
      <c r="Q8">
        <f t="shared" si="0"/>
        <v>0.44287874105845526</v>
      </c>
      <c r="V8" s="21" t="s">
        <v>434</v>
      </c>
      <c r="W8" s="2"/>
      <c r="X8" s="2" t="s">
        <v>435</v>
      </c>
      <c r="Y8" s="2" t="s">
        <v>436</v>
      </c>
      <c r="Z8" s="310" t="s">
        <v>437</v>
      </c>
      <c r="AA8" s="2" t="s">
        <v>438</v>
      </c>
      <c r="AB8" s="2" t="s">
        <v>439</v>
      </c>
      <c r="AC8" s="20" t="s">
        <v>440</v>
      </c>
    </row>
    <row r="9" spans="1:29" x14ac:dyDescent="0.25">
      <c r="A9" s="368"/>
      <c r="B9" s="1" t="s">
        <v>38</v>
      </c>
      <c r="C9">
        <v>1.0988039443979754</v>
      </c>
      <c r="D9">
        <v>10.144933154838048</v>
      </c>
      <c r="E9">
        <v>0.95090963855085564</v>
      </c>
      <c r="F9">
        <v>7.6867340491952971E-2</v>
      </c>
      <c r="G9">
        <v>4.3860811292895797E-2</v>
      </c>
      <c r="H9">
        <v>0.13759970220482021</v>
      </c>
      <c r="I9">
        <v>0.12868254552874386</v>
      </c>
      <c r="J9">
        <v>1.4202079948593536</v>
      </c>
      <c r="K9">
        <v>0.19936732405861726</v>
      </c>
      <c r="L9">
        <v>0.49209800348784127</v>
      </c>
      <c r="M9">
        <v>0.20017929279660143</v>
      </c>
      <c r="N9">
        <v>14.893509752507706</v>
      </c>
      <c r="O9">
        <f t="shared" si="2"/>
        <v>2.189352631635749</v>
      </c>
      <c r="P9">
        <f t="shared" si="1"/>
        <v>12.704157120871956</v>
      </c>
      <c r="Q9">
        <f t="shared" si="0"/>
        <v>0.34031571754761908</v>
      </c>
      <c r="V9" s="22" t="s">
        <v>441</v>
      </c>
      <c r="W9" s="23"/>
      <c r="X9" s="23" t="s">
        <v>442</v>
      </c>
      <c r="Y9" s="23" t="s">
        <v>443</v>
      </c>
      <c r="Z9" s="23" t="s">
        <v>444</v>
      </c>
      <c r="AA9" s="23" t="s">
        <v>445</v>
      </c>
      <c r="AB9" s="23" t="s">
        <v>446</v>
      </c>
      <c r="AC9" s="311" t="s">
        <v>447</v>
      </c>
    </row>
    <row r="10" spans="1:29" x14ac:dyDescent="0.25">
      <c r="A10" s="368"/>
      <c r="B10" s="6" t="s">
        <v>9</v>
      </c>
      <c r="C10" s="2">
        <f>AVERAGE(C4:C9)</f>
        <v>1.2696313826060495</v>
      </c>
      <c r="D10" s="2">
        <f t="shared" ref="D10:M10" si="3">AVERAGE(D4:D9)</f>
        <v>12.317629321664064</v>
      </c>
      <c r="E10" s="2">
        <f t="shared" si="3"/>
        <v>1.0749216019583578</v>
      </c>
      <c r="F10" s="2">
        <f t="shared" si="3"/>
        <v>2.3186481461196787E-2</v>
      </c>
      <c r="G10" s="2">
        <f t="shared" si="3"/>
        <v>8.2004227788332953E-2</v>
      </c>
      <c r="H10" s="2">
        <f t="shared" si="3"/>
        <v>0.1874316287894946</v>
      </c>
      <c r="I10" s="2">
        <f t="shared" si="3"/>
        <v>0.15235085939290935</v>
      </c>
      <c r="J10" s="2">
        <f t="shared" si="3"/>
        <v>1.6617042776745816</v>
      </c>
      <c r="K10" s="2">
        <f t="shared" si="3"/>
        <v>0.52425261053561167</v>
      </c>
      <c r="L10" s="2">
        <f t="shared" si="3"/>
        <v>0.46689503686718181</v>
      </c>
      <c r="M10" s="2">
        <f t="shared" si="3"/>
        <v>0.28919219944634306</v>
      </c>
      <c r="N10" s="9">
        <f>AVERAGE(N4:N9)</f>
        <v>18.049199628184123</v>
      </c>
      <c r="O10" s="9">
        <f>AVERAGE(O4:O9)</f>
        <v>2.4409779954493036</v>
      </c>
      <c r="P10" s="9">
        <f>AVERAGE(P4:P9)</f>
        <v>15.608221632734818</v>
      </c>
      <c r="V10" s="2"/>
      <c r="W10" s="2"/>
      <c r="X10" s="2"/>
      <c r="Y10" s="2"/>
      <c r="Z10" s="2"/>
      <c r="AA10" s="2"/>
      <c r="AB10" s="2"/>
      <c r="AC10" s="2"/>
    </row>
    <row r="11" spans="1:29" x14ac:dyDescent="0.25">
      <c r="A11" s="368"/>
      <c r="B11" s="6" t="s">
        <v>10</v>
      </c>
      <c r="C11" s="2">
        <f>STDEV(C4:C9)</f>
        <v>0.11216412616658326</v>
      </c>
      <c r="D11" s="2">
        <f t="shared" ref="D11:M11" si="4">STDEV(D4:D9)</f>
        <v>1.3718151596457147</v>
      </c>
      <c r="E11" s="2">
        <f t="shared" si="4"/>
        <v>8.0819678286489421E-2</v>
      </c>
      <c r="F11" s="2">
        <f t="shared" si="4"/>
        <v>3.0216896788070387E-2</v>
      </c>
      <c r="G11" s="2">
        <f t="shared" si="4"/>
        <v>4.2625791695926736E-2</v>
      </c>
      <c r="H11" s="2">
        <f t="shared" si="4"/>
        <v>6.4604074259735661E-2</v>
      </c>
      <c r="I11" s="2">
        <f t="shared" si="4"/>
        <v>9.6604429953991711E-2</v>
      </c>
      <c r="J11" s="2">
        <f t="shared" si="4"/>
        <v>0.25470342269823132</v>
      </c>
      <c r="K11" s="2">
        <f t="shared" si="4"/>
        <v>0.23076763943824161</v>
      </c>
      <c r="L11" s="2">
        <f t="shared" si="4"/>
        <v>0.107259326200713</v>
      </c>
      <c r="M11" s="2">
        <f t="shared" si="4"/>
        <v>0.18515810996403775</v>
      </c>
      <c r="N11" s="9">
        <f>STDEV(N4:N9)</f>
        <v>1.8904241358249512</v>
      </c>
      <c r="O11" s="9">
        <f>STDEV(O4:O9)</f>
        <v>0.29066924038532199</v>
      </c>
      <c r="P11" s="9">
        <f>STDEV(P4:P9)</f>
        <v>1.8456778771709066</v>
      </c>
      <c r="V11" s="26"/>
      <c r="W11" s="16" t="s">
        <v>19</v>
      </c>
      <c r="X11" s="312" t="s">
        <v>503</v>
      </c>
      <c r="Y11" s="312" t="s">
        <v>448</v>
      </c>
      <c r="Z11" s="30" t="s">
        <v>449</v>
      </c>
      <c r="AA11" s="30" t="s">
        <v>450</v>
      </c>
      <c r="AB11" s="313" t="s">
        <v>451</v>
      </c>
      <c r="AC11" s="31" t="s">
        <v>452</v>
      </c>
    </row>
    <row r="12" spans="1:29" x14ac:dyDescent="0.25">
      <c r="A12" s="368"/>
      <c r="B12" s="6" t="s">
        <v>11</v>
      </c>
      <c r="C12" s="2">
        <f>C11/SQRT(6)</f>
        <v>4.5790812758880667E-2</v>
      </c>
      <c r="D12" s="2">
        <f t="shared" ref="D12:M12" si="5">D11/SQRT(6)</f>
        <v>0.56004119375777439</v>
      </c>
      <c r="E12" s="2">
        <f t="shared" si="5"/>
        <v>3.2994495496298702E-2</v>
      </c>
      <c r="F12" s="2">
        <f t="shared" si="5"/>
        <v>1.2335996456852729E-2</v>
      </c>
      <c r="G12" s="2">
        <f t="shared" si="5"/>
        <v>1.7401906589530818E-2</v>
      </c>
      <c r="H12" s="2">
        <f t="shared" si="5"/>
        <v>2.6374502873537542E-2</v>
      </c>
      <c r="I12" s="2">
        <f t="shared" si="5"/>
        <v>3.9438593379953119E-2</v>
      </c>
      <c r="J12" s="2">
        <f t="shared" si="5"/>
        <v>0.10398223689184763</v>
      </c>
      <c r="K12" s="2">
        <f t="shared" si="5"/>
        <v>9.4210494295043273E-2</v>
      </c>
      <c r="L12" s="2">
        <f t="shared" si="5"/>
        <v>4.3788436557746918E-2</v>
      </c>
      <c r="M12" s="2">
        <f t="shared" si="5"/>
        <v>7.5590481858338374E-2</v>
      </c>
      <c r="N12" s="9">
        <f>N11/SQRT(6)</f>
        <v>0.77176242170216192</v>
      </c>
      <c r="O12" s="9">
        <f>O11/SQRT(6)</f>
        <v>0.11866522047773737</v>
      </c>
      <c r="P12" s="9">
        <f>P11/SQRT(6)</f>
        <v>0.75349483810199447</v>
      </c>
      <c r="V12" s="21"/>
      <c r="W12" s="2" t="s">
        <v>20</v>
      </c>
      <c r="X12" s="301" t="s">
        <v>504</v>
      </c>
      <c r="Y12" s="303" t="s">
        <v>505</v>
      </c>
      <c r="Z12" s="304" t="s">
        <v>506</v>
      </c>
      <c r="AA12" s="10" t="s">
        <v>453</v>
      </c>
      <c r="AB12" s="302" t="s">
        <v>454</v>
      </c>
      <c r="AC12" s="27" t="s">
        <v>455</v>
      </c>
    </row>
    <row r="13" spans="1:29" x14ac:dyDescent="0.25">
      <c r="V13" s="21" t="s">
        <v>456</v>
      </c>
      <c r="W13" s="305" t="s">
        <v>21</v>
      </c>
      <c r="X13" s="301" t="s">
        <v>507</v>
      </c>
      <c r="Y13" s="301" t="s">
        <v>457</v>
      </c>
      <c r="Z13" s="10" t="s">
        <v>458</v>
      </c>
      <c r="AA13" s="10" t="s">
        <v>459</v>
      </c>
      <c r="AB13" s="10" t="s">
        <v>460</v>
      </c>
      <c r="AC13" s="27" t="s">
        <v>461</v>
      </c>
    </row>
    <row r="14" spans="1:29" x14ac:dyDescent="0.25">
      <c r="A14" s="368" t="s">
        <v>390</v>
      </c>
      <c r="B14" s="1" t="s">
        <v>39</v>
      </c>
      <c r="C14">
        <v>0.97471743965497459</v>
      </c>
      <c r="D14">
        <v>11.221960832616778</v>
      </c>
      <c r="E14">
        <v>1.1423171487952004</v>
      </c>
      <c r="F14">
        <v>1.346318604717014E-2</v>
      </c>
      <c r="G14">
        <v>6.4613100537317822E-2</v>
      </c>
      <c r="H14">
        <v>0.23439691448443883</v>
      </c>
      <c r="I14">
        <v>5.9759534299772814E-2</v>
      </c>
      <c r="J14">
        <v>1.5608304583262307</v>
      </c>
      <c r="K14">
        <v>0.60636209701429378</v>
      </c>
      <c r="L14">
        <v>0.77785982653904795</v>
      </c>
      <c r="M14">
        <v>8.5471908138947159E-2</v>
      </c>
      <c r="N14">
        <v>16.741752446454171</v>
      </c>
      <c r="O14">
        <f t="shared" si="2"/>
        <v>2.4376253790513962</v>
      </c>
      <c r="P14">
        <f t="shared" si="1"/>
        <v>14.304127067402776</v>
      </c>
      <c r="Q14">
        <f t="shared" ref="Q14:Q19" si="6">LOG(O14,10)</f>
        <v>0.38696696284433491</v>
      </c>
      <c r="V14" s="21"/>
      <c r="W14" s="2" t="s">
        <v>23</v>
      </c>
      <c r="X14" s="301" t="s">
        <v>508</v>
      </c>
      <c r="Y14" s="301" t="s">
        <v>462</v>
      </c>
      <c r="Z14" s="10" t="s">
        <v>463</v>
      </c>
      <c r="AA14" s="10" t="s">
        <v>464</v>
      </c>
      <c r="AB14" s="10" t="s">
        <v>465</v>
      </c>
      <c r="AC14" s="27" t="s">
        <v>466</v>
      </c>
    </row>
    <row r="15" spans="1:29" x14ac:dyDescent="0.25">
      <c r="A15" s="368"/>
      <c r="B15" s="1" t="s">
        <v>40</v>
      </c>
      <c r="C15">
        <v>0.87768354868171716</v>
      </c>
      <c r="D15">
        <v>8.4887051712346242</v>
      </c>
      <c r="E15">
        <v>0.76403025289111715</v>
      </c>
      <c r="F15">
        <v>1.7215933535216259E-2</v>
      </c>
      <c r="G15">
        <v>2.7576726623128163E-2</v>
      </c>
      <c r="H15">
        <v>0.11055478718125987</v>
      </c>
      <c r="I15">
        <v>0.16608006146063703</v>
      </c>
      <c r="J15">
        <v>1.4106673101001606</v>
      </c>
      <c r="K15">
        <v>0.58868565068855283</v>
      </c>
      <c r="L15">
        <v>0.28821583442016702</v>
      </c>
      <c r="M15">
        <v>0.32849644634159014</v>
      </c>
      <c r="N15">
        <v>13.06791172315817</v>
      </c>
      <c r="O15">
        <f t="shared" si="2"/>
        <v>2.0445955243971339</v>
      </c>
      <c r="P15">
        <f t="shared" si="1"/>
        <v>11.023316198761036</v>
      </c>
      <c r="Q15">
        <f t="shared" si="6"/>
        <v>0.31060740579249796</v>
      </c>
      <c r="V15" s="21"/>
      <c r="W15" s="2" t="s">
        <v>24</v>
      </c>
      <c r="X15" s="301" t="s">
        <v>467</v>
      </c>
      <c r="Y15" s="301" t="s">
        <v>468</v>
      </c>
      <c r="Z15" s="10" t="s">
        <v>469</v>
      </c>
      <c r="AA15" s="10" t="s">
        <v>470</v>
      </c>
      <c r="AB15" s="304" t="s">
        <v>509</v>
      </c>
      <c r="AC15" s="27" t="s">
        <v>471</v>
      </c>
    </row>
    <row r="16" spans="1:29" x14ac:dyDescent="0.25">
      <c r="A16" s="368"/>
      <c r="B16" s="1" t="s">
        <v>41</v>
      </c>
      <c r="C16">
        <v>1.3994578126003161</v>
      </c>
      <c r="D16">
        <v>12.726688276748254</v>
      </c>
      <c r="E16">
        <v>1.3474323812685727</v>
      </c>
      <c r="F16">
        <v>3.7587424767999728E-2</v>
      </c>
      <c r="G16">
        <v>0.15832556867942124</v>
      </c>
      <c r="H16">
        <v>0.24610570408194168</v>
      </c>
      <c r="I16">
        <v>0.12882209554912319</v>
      </c>
      <c r="J16">
        <v>1.5134691646380298</v>
      </c>
      <c r="K16">
        <v>0.38357436205340967</v>
      </c>
      <c r="L16">
        <v>0.61430262224896381</v>
      </c>
      <c r="M16">
        <v>0.56267212849813297</v>
      </c>
      <c r="N16">
        <v>19.11843754113416</v>
      </c>
      <c r="O16">
        <f t="shared" si="2"/>
        <v>2.7280313401531266</v>
      </c>
      <c r="P16">
        <f t="shared" si="1"/>
        <v>16.390406200981037</v>
      </c>
      <c r="Q16">
        <f t="shared" si="6"/>
        <v>0.43584935527233803</v>
      </c>
      <c r="V16" s="21"/>
      <c r="W16" s="2" t="s">
        <v>25</v>
      </c>
      <c r="X16" s="301" t="s">
        <v>472</v>
      </c>
      <c r="Y16" s="301" t="s">
        <v>473</v>
      </c>
      <c r="Z16" s="10" t="s">
        <v>474</v>
      </c>
      <c r="AA16" s="10" t="s">
        <v>475</v>
      </c>
      <c r="AB16" s="306" t="s">
        <v>476</v>
      </c>
      <c r="AC16" s="27" t="s">
        <v>477</v>
      </c>
    </row>
    <row r="17" spans="1:29" x14ac:dyDescent="0.25">
      <c r="A17" s="368"/>
      <c r="B17" s="1" t="s">
        <v>42</v>
      </c>
      <c r="C17">
        <v>0.92439059115598721</v>
      </c>
      <c r="D17">
        <v>9.4776993085129053</v>
      </c>
      <c r="E17">
        <v>0.85365968061406405</v>
      </c>
      <c r="F17">
        <v>6.5564086870865637E-2</v>
      </c>
      <c r="G17">
        <v>0.14700934347929132</v>
      </c>
      <c r="H17">
        <v>0.24429901748940719</v>
      </c>
      <c r="I17">
        <v>0.58040953062342848</v>
      </c>
      <c r="J17">
        <v>1.5835804873171293</v>
      </c>
      <c r="K17">
        <v>0.72370896850076594</v>
      </c>
      <c r="L17">
        <v>0.38793061327017198</v>
      </c>
      <c r="M17">
        <v>0.19511468393139222</v>
      </c>
      <c r="N17">
        <v>15.183366311765409</v>
      </c>
      <c r="O17">
        <f t="shared" si="2"/>
        <v>2.2321898713895592</v>
      </c>
      <c r="P17">
        <f t="shared" si="1"/>
        <v>12.95117644037585</v>
      </c>
      <c r="Q17">
        <f t="shared" si="6"/>
        <v>0.34873113318203086</v>
      </c>
      <c r="V17" s="21"/>
      <c r="W17" s="2" t="s">
        <v>27</v>
      </c>
      <c r="X17" s="301" t="s">
        <v>478</v>
      </c>
      <c r="Y17" s="301" t="s">
        <v>479</v>
      </c>
      <c r="Z17" s="10" t="s">
        <v>480</v>
      </c>
      <c r="AA17" s="10" t="s">
        <v>481</v>
      </c>
      <c r="AB17" s="304" t="s">
        <v>510</v>
      </c>
      <c r="AC17" s="27" t="s">
        <v>482</v>
      </c>
    </row>
    <row r="18" spans="1:29" x14ac:dyDescent="0.25">
      <c r="A18" s="368"/>
      <c r="B18" s="1" t="s">
        <v>43</v>
      </c>
      <c r="C18">
        <v>0.88255965564081329</v>
      </c>
      <c r="D18">
        <v>8.4837047208963696</v>
      </c>
      <c r="E18">
        <v>0.72029500392770718</v>
      </c>
      <c r="F18">
        <v>1.7620469290607267E-2</v>
      </c>
      <c r="G18">
        <v>4.4299464580416476E-2</v>
      </c>
      <c r="H18">
        <v>0.18505744074722363</v>
      </c>
      <c r="I18">
        <v>0.18005588829459598</v>
      </c>
      <c r="J18">
        <v>1.2457216647186151</v>
      </c>
      <c r="K18">
        <v>0.76187934003384006</v>
      </c>
      <c r="L18">
        <v>0.50641433090348353</v>
      </c>
      <c r="M18">
        <v>0.40127669679679739</v>
      </c>
      <c r="N18">
        <v>13.428884675830473</v>
      </c>
      <c r="O18">
        <f t="shared" si="2"/>
        <v>2.1710331617095031</v>
      </c>
      <c r="P18">
        <f t="shared" si="1"/>
        <v>11.257851514120969</v>
      </c>
      <c r="Q18">
        <f t="shared" si="6"/>
        <v>0.33666645718885346</v>
      </c>
      <c r="V18" s="21"/>
      <c r="W18" s="2"/>
      <c r="X18" s="2"/>
      <c r="Y18" s="2"/>
      <c r="Z18" s="2"/>
      <c r="AA18" s="2"/>
      <c r="AB18" s="2"/>
      <c r="AC18" s="20"/>
    </row>
    <row r="19" spans="1:29" x14ac:dyDescent="0.25">
      <c r="A19" s="368"/>
      <c r="B19" s="1" t="s">
        <v>44</v>
      </c>
      <c r="C19">
        <v>1.1273509906451451</v>
      </c>
      <c r="D19">
        <v>10.285894905341484</v>
      </c>
      <c r="E19">
        <v>0.84744321209751028</v>
      </c>
      <c r="F19">
        <v>5.9033397191823475E-2</v>
      </c>
      <c r="G19">
        <v>5.6529417909531247E-2</v>
      </c>
      <c r="H19">
        <v>0.23044453787679503</v>
      </c>
      <c r="I19">
        <v>0.15252981704664267</v>
      </c>
      <c r="J19">
        <v>1.9498017252915516</v>
      </c>
      <c r="K19">
        <v>0.80878157275629992</v>
      </c>
      <c r="L19">
        <v>0.50835573224782349</v>
      </c>
      <c r="M19">
        <v>0.27172844492984388</v>
      </c>
      <c r="N19">
        <v>16.297893753334453</v>
      </c>
      <c r="O19">
        <f t="shared" si="2"/>
        <v>2.7889192996610426</v>
      </c>
      <c r="P19">
        <f t="shared" si="1"/>
        <v>13.508974453673407</v>
      </c>
      <c r="Q19">
        <f t="shared" si="6"/>
        <v>0.44543594767624578</v>
      </c>
      <c r="V19" s="21"/>
      <c r="W19" s="305" t="s">
        <v>28</v>
      </c>
      <c r="X19" s="10" t="s">
        <v>483</v>
      </c>
      <c r="Y19" s="10" t="s">
        <v>484</v>
      </c>
      <c r="Z19" s="10" t="s">
        <v>485</v>
      </c>
      <c r="AA19" s="10" t="s">
        <v>486</v>
      </c>
      <c r="AB19" s="302" t="s">
        <v>482</v>
      </c>
      <c r="AC19" s="27" t="s">
        <v>487</v>
      </c>
    </row>
    <row r="20" spans="1:29" x14ac:dyDescent="0.25">
      <c r="A20" s="368"/>
      <c r="B20" t="s">
        <v>9</v>
      </c>
      <c r="C20">
        <f>AVERAGE(C14:C19)</f>
        <v>1.031026673063159</v>
      </c>
      <c r="D20">
        <f t="shared" ref="D20:M20" si="7">AVERAGE(D14:D19)</f>
        <v>10.114108869225069</v>
      </c>
      <c r="E20">
        <f t="shared" si="7"/>
        <v>0.94586294659902859</v>
      </c>
      <c r="F20">
        <f t="shared" si="7"/>
        <v>3.5080749617280416E-2</v>
      </c>
      <c r="G20">
        <f t="shared" si="7"/>
        <v>8.305893696818438E-2</v>
      </c>
      <c r="H20">
        <f t="shared" si="7"/>
        <v>0.2084764003101777</v>
      </c>
      <c r="I20">
        <f t="shared" si="7"/>
        <v>0.21127615454570003</v>
      </c>
      <c r="J20">
        <f t="shared" si="7"/>
        <v>1.5440118017319528</v>
      </c>
      <c r="K20">
        <f t="shared" si="7"/>
        <v>0.64549866517452703</v>
      </c>
      <c r="L20">
        <f t="shared" si="7"/>
        <v>0.51384649327160969</v>
      </c>
      <c r="M20">
        <f t="shared" si="7"/>
        <v>0.3074600514394506</v>
      </c>
      <c r="N20" s="9">
        <f>AVERAGE(N14:N19)</f>
        <v>15.63970774194614</v>
      </c>
      <c r="O20" s="9">
        <f>AVERAGE(O14:O19)</f>
        <v>2.4003990960602937</v>
      </c>
      <c r="P20" s="9">
        <f>AVERAGE(P14:P19)</f>
        <v>13.239308645885844</v>
      </c>
      <c r="V20" s="21" t="s">
        <v>488</v>
      </c>
      <c r="W20" s="305" t="s">
        <v>29</v>
      </c>
      <c r="X20" s="10" t="s">
        <v>489</v>
      </c>
      <c r="Y20" s="10" t="s">
        <v>490</v>
      </c>
      <c r="Z20" s="10" t="s">
        <v>491</v>
      </c>
      <c r="AA20" s="10" t="s">
        <v>492</v>
      </c>
      <c r="AB20" s="10" t="s">
        <v>493</v>
      </c>
      <c r="AC20" s="27" t="s">
        <v>494</v>
      </c>
    </row>
    <row r="21" spans="1:29" x14ac:dyDescent="0.25">
      <c r="A21" s="368"/>
      <c r="B21" t="s">
        <v>10</v>
      </c>
      <c r="C21">
        <f>STDEV(C14:C19)</f>
        <v>0.20254304803036915</v>
      </c>
      <c r="D21">
        <f t="shared" ref="D21:M21" si="8">STDEV(D14:D19)</f>
        <v>1.6605775846315598</v>
      </c>
      <c r="E21">
        <f t="shared" si="8"/>
        <v>0.24575767580323599</v>
      </c>
      <c r="F21">
        <f t="shared" si="8"/>
        <v>2.2806046100528086E-2</v>
      </c>
      <c r="G21">
        <f t="shared" si="8"/>
        <v>5.5460539070152803E-2</v>
      </c>
      <c r="H21">
        <f t="shared" si="8"/>
        <v>5.2897611499768009E-2</v>
      </c>
      <c r="I21">
        <f t="shared" si="8"/>
        <v>0.18573310497312956</v>
      </c>
      <c r="J21">
        <f t="shared" si="8"/>
        <v>0.2341813921385342</v>
      </c>
      <c r="K21">
        <f t="shared" si="8"/>
        <v>0.15471674187577503</v>
      </c>
      <c r="L21">
        <f t="shared" si="8"/>
        <v>0.17125645245447393</v>
      </c>
      <c r="M21">
        <f t="shared" si="8"/>
        <v>0.16586395763002568</v>
      </c>
      <c r="N21" s="9">
        <f>STDEV(N14:N19)</f>
        <v>2.2565191452723039</v>
      </c>
      <c r="O21" s="9">
        <f>STDEV(O14:O19)</f>
        <v>0.30567168296517344</v>
      </c>
      <c r="P21" s="9">
        <f>STDEV(P14:P19)</f>
        <v>2.0027874964162655</v>
      </c>
      <c r="V21" s="21"/>
      <c r="W21" s="305" t="s">
        <v>22</v>
      </c>
      <c r="X21" s="10" t="s">
        <v>495</v>
      </c>
      <c r="Y21" s="10" t="s">
        <v>496</v>
      </c>
      <c r="Z21" s="10" t="s">
        <v>496</v>
      </c>
      <c r="AA21" s="10" t="s">
        <v>495</v>
      </c>
      <c r="AB21" s="10" t="s">
        <v>497</v>
      </c>
      <c r="AC21" s="27" t="s">
        <v>497</v>
      </c>
    </row>
    <row r="22" spans="1:29" x14ac:dyDescent="0.25">
      <c r="A22" s="368"/>
      <c r="B22" t="s">
        <v>11</v>
      </c>
      <c r="C22">
        <f>C21/SQRT(6)</f>
        <v>8.2687853103738315E-2</v>
      </c>
      <c r="D22">
        <f t="shared" ref="D22:M22" si="9">D21/SQRT(6)</f>
        <v>0.67792796010844514</v>
      </c>
      <c r="E22">
        <f t="shared" si="9"/>
        <v>0.10033015101504338</v>
      </c>
      <c r="F22">
        <f t="shared" si="9"/>
        <v>9.3105293327806413E-3</v>
      </c>
      <c r="G22">
        <f t="shared" si="9"/>
        <v>2.2641670263594166E-2</v>
      </c>
      <c r="H22">
        <f t="shared" si="9"/>
        <v>2.1595359464401873E-2</v>
      </c>
      <c r="I22">
        <f t="shared" si="9"/>
        <v>7.5825222587825369E-2</v>
      </c>
      <c r="J22">
        <f t="shared" si="9"/>
        <v>9.5604152999004127E-2</v>
      </c>
      <c r="K22">
        <f t="shared" si="9"/>
        <v>6.3162845376923932E-2</v>
      </c>
      <c r="L22">
        <f t="shared" si="9"/>
        <v>6.9915153945444827E-2</v>
      </c>
      <c r="M22">
        <f t="shared" si="9"/>
        <v>6.7713677152028598E-2</v>
      </c>
      <c r="N22" s="9">
        <f>N21/SQRT(6)</f>
        <v>0.9212200834563955</v>
      </c>
      <c r="O22" s="9">
        <f>O21/SQRT(6)</f>
        <v>0.12478994201374399</v>
      </c>
      <c r="P22" s="9">
        <f>P21/SQRT(6)</f>
        <v>0.81763457157434061</v>
      </c>
      <c r="V22" s="22"/>
      <c r="W22" s="307" t="s">
        <v>26</v>
      </c>
      <c r="X22" s="308" t="s">
        <v>498</v>
      </c>
      <c r="Y22" s="308" t="s">
        <v>499</v>
      </c>
      <c r="Z22" s="308" t="s">
        <v>500</v>
      </c>
      <c r="AA22" s="308" t="s">
        <v>501</v>
      </c>
      <c r="AB22" s="308" t="s">
        <v>502</v>
      </c>
      <c r="AC22" s="309" t="s">
        <v>511</v>
      </c>
    </row>
    <row r="24" spans="1:29" x14ac:dyDescent="0.25">
      <c r="A24" s="368" t="s">
        <v>241</v>
      </c>
      <c r="B24" s="1" t="s">
        <v>45</v>
      </c>
      <c r="C24">
        <v>0.75326688622648019</v>
      </c>
      <c r="D24">
        <v>8.7327311181904932</v>
      </c>
      <c r="E24">
        <v>0.95293584164676715</v>
      </c>
      <c r="F24">
        <v>4.6248830050295814E-2</v>
      </c>
      <c r="G24">
        <v>4.8419644093836131E-2</v>
      </c>
      <c r="H24">
        <v>0.10273655253243436</v>
      </c>
      <c r="I24">
        <v>6.8904878133536032E-2</v>
      </c>
      <c r="J24">
        <v>0.86993153561190684</v>
      </c>
      <c r="K24">
        <v>0.17151727773239644</v>
      </c>
      <c r="L24">
        <v>0.71765982487747448</v>
      </c>
      <c r="M24">
        <v>0.18801347801636567</v>
      </c>
      <c r="N24">
        <v>12.652365867111985</v>
      </c>
      <c r="O24">
        <f t="shared" si="2"/>
        <v>1.8218536685560427</v>
      </c>
      <c r="P24">
        <f t="shared" si="1"/>
        <v>10.830512198555944</v>
      </c>
      <c r="Q24">
        <f t="shared" ref="Q24:Q29" si="10">LOG(O24,10)</f>
        <v>0.26051349146750646</v>
      </c>
    </row>
    <row r="25" spans="1:29" x14ac:dyDescent="0.25">
      <c r="A25" s="368"/>
      <c r="B25" s="1" t="s">
        <v>46</v>
      </c>
      <c r="C25">
        <v>0.62286021458158203</v>
      </c>
      <c r="D25">
        <v>6.8107140574058684</v>
      </c>
      <c r="E25">
        <v>0.61122454487300371</v>
      </c>
      <c r="F25">
        <v>2.138429653135426E-2</v>
      </c>
      <c r="G25">
        <v>6.8969493837138005E-2</v>
      </c>
      <c r="H25">
        <v>7.8024672279701016E-2</v>
      </c>
      <c r="I25">
        <v>3.6596057954399755E-2</v>
      </c>
      <c r="J25">
        <v>0.93948790046235808</v>
      </c>
      <c r="K25">
        <v>0.32969294775072705</v>
      </c>
      <c r="L25">
        <v>0.34048362386474296</v>
      </c>
      <c r="M25">
        <v>6.595829511981316E-2</v>
      </c>
      <c r="N25">
        <v>9.92539610466069</v>
      </c>
      <c r="O25">
        <f t="shared" si="2"/>
        <v>1.3673141159782685</v>
      </c>
      <c r="P25">
        <f t="shared" si="1"/>
        <v>8.5580819886824209</v>
      </c>
      <c r="Q25">
        <f t="shared" si="10"/>
        <v>0.13586829742440232</v>
      </c>
    </row>
    <row r="26" spans="1:29" x14ac:dyDescent="0.25">
      <c r="A26" s="368"/>
      <c r="B26" s="1" t="s">
        <v>47</v>
      </c>
      <c r="C26">
        <v>1.4579981121780154</v>
      </c>
      <c r="D26">
        <v>13.173347182858691</v>
      </c>
      <c r="E26">
        <v>1.1131137430510498</v>
      </c>
      <c r="F26">
        <v>9.2708610686536325E-2</v>
      </c>
      <c r="G26">
        <v>0.10756700051553314</v>
      </c>
      <c r="H26">
        <v>0.18978689814141989</v>
      </c>
      <c r="I26">
        <v>0.18014681055196555</v>
      </c>
      <c r="J26">
        <v>2.1869458040937664</v>
      </c>
      <c r="K26">
        <v>0.64223826778391846</v>
      </c>
      <c r="L26">
        <v>0.43191761087280672</v>
      </c>
      <c r="M26">
        <v>0.24350042401822827</v>
      </c>
      <c r="N26">
        <v>19.819270464751934</v>
      </c>
      <c r="O26">
        <f t="shared" si="2"/>
        <v>2.9550724496713379</v>
      </c>
      <c r="P26">
        <f t="shared" si="1"/>
        <v>16.864198015080596</v>
      </c>
      <c r="Q26">
        <f t="shared" si="10"/>
        <v>0.47056813296914085</v>
      </c>
    </row>
    <row r="27" spans="1:29" x14ac:dyDescent="0.25">
      <c r="A27" s="368"/>
      <c r="B27" s="1" t="s">
        <v>48</v>
      </c>
      <c r="C27">
        <v>1.1749677312495175</v>
      </c>
      <c r="D27">
        <v>11.574161083621201</v>
      </c>
      <c r="E27">
        <v>1.2246324082840265</v>
      </c>
      <c r="F27">
        <v>2.5967121968296748E-2</v>
      </c>
      <c r="G27">
        <v>1.7471426177076414E-2</v>
      </c>
      <c r="H27">
        <v>0.10941122622365886</v>
      </c>
      <c r="I27">
        <v>0.13805290848116117</v>
      </c>
      <c r="J27">
        <v>1.492160041410227</v>
      </c>
      <c r="K27">
        <v>0.38193683290379338</v>
      </c>
      <c r="L27">
        <v>0.38378021157388625</v>
      </c>
      <c r="M27">
        <v>0.21874340140428697</v>
      </c>
      <c r="N27">
        <v>16.741284393297128</v>
      </c>
      <c r="O27">
        <f t="shared" si="2"/>
        <v>2.1206507763566966</v>
      </c>
      <c r="P27">
        <f t="shared" si="1"/>
        <v>14.620633616940435</v>
      </c>
      <c r="Q27">
        <f t="shared" si="10"/>
        <v>0.32646915583926889</v>
      </c>
    </row>
    <row r="28" spans="1:29" x14ac:dyDescent="0.25">
      <c r="A28" s="368"/>
      <c r="B28" s="1" t="s">
        <v>49</v>
      </c>
      <c r="C28">
        <v>0.96017040842706203</v>
      </c>
      <c r="D28">
        <v>10.027031749360935</v>
      </c>
      <c r="E28">
        <v>0.75527969051467914</v>
      </c>
      <c r="F28">
        <v>2.8033761767013467E-2</v>
      </c>
      <c r="G28">
        <v>4.244215965134894E-2</v>
      </c>
      <c r="H28">
        <v>0.17036473635330796</v>
      </c>
      <c r="I28">
        <v>0.10992042471501046</v>
      </c>
      <c r="J28">
        <v>1.199525113732737</v>
      </c>
      <c r="K28">
        <v>0.42156032732351084</v>
      </c>
      <c r="L28">
        <v>0.62556452866519852</v>
      </c>
      <c r="M28">
        <v>0.144310019109363</v>
      </c>
      <c r="N28">
        <v>14.484202919620168</v>
      </c>
      <c r="O28">
        <f t="shared" si="2"/>
        <v>1.9974334232743118</v>
      </c>
      <c r="P28">
        <f t="shared" si="1"/>
        <v>12.486769496345856</v>
      </c>
      <c r="Q28">
        <f t="shared" si="10"/>
        <v>0.3004723126986944</v>
      </c>
    </row>
    <row r="29" spans="1:29" x14ac:dyDescent="0.25">
      <c r="A29" s="368"/>
      <c r="B29" s="1" t="s">
        <v>50</v>
      </c>
      <c r="C29">
        <v>0.98574573496929263</v>
      </c>
      <c r="D29">
        <v>9.1694166485796753</v>
      </c>
      <c r="E29">
        <v>0.7573358659903231</v>
      </c>
      <c r="F29">
        <v>2.8257931507104612E-2</v>
      </c>
      <c r="G29">
        <v>6.4350348615071495E-2</v>
      </c>
      <c r="H29">
        <v>0.12639763212181412</v>
      </c>
      <c r="I29">
        <v>0.14563499949726708</v>
      </c>
      <c r="J29">
        <v>1.3689026128094235</v>
      </c>
      <c r="K29">
        <v>0.64489209893661925</v>
      </c>
      <c r="L29">
        <v>0.38935889670244228</v>
      </c>
      <c r="M29">
        <v>5.6374969619346744E-2</v>
      </c>
      <c r="N29">
        <v>13.736667739348377</v>
      </c>
      <c r="O29">
        <f t="shared" si="2"/>
        <v>1.8428944106383172</v>
      </c>
      <c r="P29">
        <f t="shared" si="1"/>
        <v>11.893773328710061</v>
      </c>
      <c r="Q29">
        <f t="shared" si="10"/>
        <v>0.2655004528583601</v>
      </c>
    </row>
    <row r="30" spans="1:29" x14ac:dyDescent="0.25">
      <c r="A30" s="368"/>
      <c r="B30" t="s">
        <v>9</v>
      </c>
      <c r="C30">
        <f>AVERAGE(C24:C29)</f>
        <v>0.99250151460532499</v>
      </c>
      <c r="D30">
        <f t="shared" ref="D30:M30" si="11">AVERAGE(D24:D29)</f>
        <v>9.9145669733361448</v>
      </c>
      <c r="E30">
        <f t="shared" si="11"/>
        <v>0.90242034905997492</v>
      </c>
      <c r="F30">
        <f t="shared" si="11"/>
        <v>4.043342541843354E-2</v>
      </c>
      <c r="G30">
        <f t="shared" si="11"/>
        <v>5.8203345481667355E-2</v>
      </c>
      <c r="H30">
        <f t="shared" si="11"/>
        <v>0.12945361960872268</v>
      </c>
      <c r="I30">
        <f t="shared" si="11"/>
        <v>0.11320934655555669</v>
      </c>
      <c r="J30">
        <f t="shared" si="11"/>
        <v>1.342825501353403</v>
      </c>
      <c r="K30">
        <f t="shared" si="11"/>
        <v>0.43197295873849423</v>
      </c>
      <c r="L30">
        <f t="shared" si="11"/>
        <v>0.48146078275942511</v>
      </c>
      <c r="M30">
        <f t="shared" si="11"/>
        <v>0.15281676454790064</v>
      </c>
      <c r="N30" s="9">
        <f>AVERAGE(N24:N29)</f>
        <v>14.559864581465048</v>
      </c>
      <c r="O30" s="9">
        <f>AVERAGE(O24:O29)</f>
        <v>2.0175364740791624</v>
      </c>
      <c r="P30" s="9">
        <f>AVERAGE(P24:P29)</f>
        <v>12.542328107385885</v>
      </c>
    </row>
    <row r="31" spans="1:29" x14ac:dyDescent="0.25">
      <c r="A31" s="368"/>
      <c r="B31" t="s">
        <v>10</v>
      </c>
      <c r="C31">
        <f>STDEV(C24:C29)</f>
        <v>0.29830851199796615</v>
      </c>
      <c r="D31">
        <f t="shared" ref="D31:M31" si="12">STDEV(D24:D29)</f>
        <v>2.2348349965684884</v>
      </c>
      <c r="E31">
        <f t="shared" si="12"/>
        <v>0.23590634131917521</v>
      </c>
      <c r="F31">
        <f t="shared" si="12"/>
        <v>2.6983889576441378E-2</v>
      </c>
      <c r="G31">
        <f t="shared" si="12"/>
        <v>3.0310694739963902E-2</v>
      </c>
      <c r="H31">
        <f t="shared" si="12"/>
        <v>4.2622995813164255E-2</v>
      </c>
      <c r="I31">
        <f t="shared" si="12"/>
        <v>5.2900942417755316E-2</v>
      </c>
      <c r="J31">
        <f t="shared" si="12"/>
        <v>0.47798845808530854</v>
      </c>
      <c r="K31">
        <f t="shared" si="12"/>
        <v>0.18463827319828074</v>
      </c>
      <c r="L31">
        <f t="shared" si="12"/>
        <v>0.15291122502586277</v>
      </c>
      <c r="M31">
        <f t="shared" si="12"/>
        <v>7.8391880216630558E-2</v>
      </c>
      <c r="N31" s="9">
        <f>STDEV(N24:N29)</f>
        <v>3.4123355572482055</v>
      </c>
      <c r="O31" s="9">
        <f>STDEV(O24:O29)</f>
        <v>0.52565979933603157</v>
      </c>
      <c r="P31" s="9">
        <f>STDEV(P24:P29)</f>
        <v>2.9060679341822997</v>
      </c>
    </row>
    <row r="32" spans="1:29" x14ac:dyDescent="0.25">
      <c r="A32" s="368"/>
      <c r="B32" t="s">
        <v>11</v>
      </c>
      <c r="C32">
        <f>C31/SQRT(6)</f>
        <v>0.12178394005398846</v>
      </c>
      <c r="D32">
        <f t="shared" ref="D32:M32" si="13">D31/SQRT(6)</f>
        <v>0.91236756681789866</v>
      </c>
      <c r="E32">
        <f t="shared" si="13"/>
        <v>9.6308360553137851E-2</v>
      </c>
      <c r="F32">
        <f t="shared" si="13"/>
        <v>1.1016126789647846E-2</v>
      </c>
      <c r="G32">
        <f t="shared" si="13"/>
        <v>1.2374289310362269E-2</v>
      </c>
      <c r="H32">
        <f t="shared" si="13"/>
        <v>1.7400765175172698E-2</v>
      </c>
      <c r="I32">
        <f t="shared" si="13"/>
        <v>2.1596719305975867E-2</v>
      </c>
      <c r="J32">
        <f t="shared" si="13"/>
        <v>0.19513797087478507</v>
      </c>
      <c r="K32">
        <f t="shared" si="13"/>
        <v>7.5378259387397811E-2</v>
      </c>
      <c r="L32">
        <f t="shared" si="13"/>
        <v>6.2425746209543546E-2</v>
      </c>
      <c r="M32">
        <f t="shared" si="13"/>
        <v>3.2003351084687354E-2</v>
      </c>
      <c r="N32" s="9">
        <f>N31/SQRT(6)</f>
        <v>1.3930801577356333</v>
      </c>
      <c r="O32" s="9">
        <f>O31/SQRT(6)</f>
        <v>0.21459971444451217</v>
      </c>
      <c r="P32" s="9">
        <f>P31/SQRT(6)</f>
        <v>1.1863972661017739</v>
      </c>
    </row>
    <row r="34" spans="1:17" x14ac:dyDescent="0.25">
      <c r="A34" s="368" t="s">
        <v>391</v>
      </c>
      <c r="B34" s="1" t="s">
        <v>51</v>
      </c>
      <c r="C34">
        <v>1.0412261329510402</v>
      </c>
      <c r="D34">
        <v>10.9327315143466</v>
      </c>
      <c r="E34">
        <v>0.86122701888098108</v>
      </c>
      <c r="F34">
        <v>3.9477244400350296E-2</v>
      </c>
      <c r="G34">
        <v>8.2553836052593671E-2</v>
      </c>
      <c r="H34">
        <v>0.16615547079354717</v>
      </c>
      <c r="I34">
        <v>6.7948157366365558E-2</v>
      </c>
      <c r="J34">
        <v>1.5061534618615453</v>
      </c>
      <c r="K34">
        <v>0.7169165631659663</v>
      </c>
      <c r="L34">
        <v>0.57275025914928968</v>
      </c>
      <c r="M34">
        <v>0.18520953118399391</v>
      </c>
      <c r="N34">
        <v>16.172349190152275</v>
      </c>
      <c r="O34">
        <f t="shared" si="2"/>
        <v>2.3035904965951794</v>
      </c>
      <c r="P34">
        <f t="shared" si="1"/>
        <v>13.868758693557094</v>
      </c>
      <c r="Q34">
        <f t="shared" ref="Q34:Q39" si="14">LOG(O34,10)</f>
        <v>0.36240527819057128</v>
      </c>
    </row>
    <row r="35" spans="1:17" x14ac:dyDescent="0.25">
      <c r="A35" s="368"/>
      <c r="B35" s="1" t="s">
        <v>52</v>
      </c>
      <c r="C35">
        <v>1.0866204702205324</v>
      </c>
      <c r="D35">
        <v>9.7203597073471393</v>
      </c>
      <c r="E35">
        <v>0.71551002720065415</v>
      </c>
      <c r="F35">
        <v>1.049889300394756E-2</v>
      </c>
      <c r="G35">
        <v>5.8327183355264219E-2</v>
      </c>
      <c r="H35">
        <v>0.33650298089575509</v>
      </c>
      <c r="I35">
        <v>0.16600813724190586</v>
      </c>
      <c r="J35">
        <v>1.1818642739332672</v>
      </c>
      <c r="K35">
        <v>1.1382175939578816</v>
      </c>
      <c r="L35">
        <v>0.60170322349290561</v>
      </c>
      <c r="M35">
        <v>0.90770318129018313</v>
      </c>
      <c r="N35">
        <v>15.923315671939436</v>
      </c>
      <c r="O35">
        <f t="shared" si="2"/>
        <v>2.7017695717203036</v>
      </c>
      <c r="P35">
        <f t="shared" si="1"/>
        <v>13.221546100219133</v>
      </c>
      <c r="Q35">
        <f t="shared" si="14"/>
        <v>0.43164830619683153</v>
      </c>
    </row>
    <row r="36" spans="1:17" x14ac:dyDescent="0.25">
      <c r="A36" s="368"/>
      <c r="B36" s="1" t="s">
        <v>53</v>
      </c>
      <c r="C36">
        <v>1.1073141882856206</v>
      </c>
      <c r="D36">
        <v>11.225990568609694</v>
      </c>
      <c r="E36">
        <v>1.0784453638500504</v>
      </c>
      <c r="F36">
        <v>4.1509607519639086E-2</v>
      </c>
      <c r="G36">
        <v>9.5384516965955707E-2</v>
      </c>
      <c r="H36">
        <v>0.16672279731217224</v>
      </c>
      <c r="I36">
        <v>0.25713798105157987</v>
      </c>
      <c r="J36">
        <v>2.2971886786897318</v>
      </c>
      <c r="K36">
        <v>0.67909773932195461</v>
      </c>
      <c r="L36">
        <v>0.49758633973249428</v>
      </c>
      <c r="M36">
        <v>0.27346741014139503</v>
      </c>
      <c r="N36">
        <v>17.719845191480285</v>
      </c>
      <c r="O36">
        <f t="shared" si="2"/>
        <v>3.1097520360832602</v>
      </c>
      <c r="P36">
        <f t="shared" si="1"/>
        <v>14.610093155397028</v>
      </c>
      <c r="Q36">
        <f t="shared" si="14"/>
        <v>0.49272576084224634</v>
      </c>
    </row>
    <row r="37" spans="1:17" x14ac:dyDescent="0.25">
      <c r="A37" s="368"/>
      <c r="B37" s="1" t="s">
        <v>54</v>
      </c>
      <c r="C37">
        <v>0.97359733727815045</v>
      </c>
      <c r="D37">
        <v>8.750148703021468</v>
      </c>
      <c r="E37">
        <v>0.69002592045414868</v>
      </c>
      <c r="F37">
        <v>1.6588093473063597E-2</v>
      </c>
      <c r="G37">
        <v>4.8460031621122952E-2</v>
      </c>
      <c r="H37">
        <v>0.15122097284684197</v>
      </c>
      <c r="I37">
        <v>9.6599135880516621E-2</v>
      </c>
      <c r="J37">
        <v>1.0205182012724197</v>
      </c>
      <c r="K37">
        <v>0.39470856219085515</v>
      </c>
      <c r="L37">
        <v>0.90294132746510636</v>
      </c>
      <c r="M37">
        <v>0.46368227077371443</v>
      </c>
      <c r="N37">
        <v>13.508490556277408</v>
      </c>
      <c r="O37">
        <f t="shared" si="2"/>
        <v>2.4037298929843041</v>
      </c>
      <c r="P37">
        <f t="shared" si="1"/>
        <v>11.104760663293103</v>
      </c>
      <c r="Q37">
        <f t="shared" si="14"/>
        <v>0.38088566442178867</v>
      </c>
    </row>
    <row r="38" spans="1:17" x14ac:dyDescent="0.25">
      <c r="A38" s="368"/>
      <c r="B38" s="1" t="s">
        <v>55</v>
      </c>
      <c r="C38">
        <v>1.1496126135465286</v>
      </c>
      <c r="D38">
        <v>11.685112393419168</v>
      </c>
      <c r="E38">
        <v>1.0367236444326069</v>
      </c>
      <c r="F38">
        <v>2.2046471681062507E-2</v>
      </c>
      <c r="G38">
        <v>8.2891689629241427E-2</v>
      </c>
      <c r="H38">
        <v>0.13724689594349809</v>
      </c>
      <c r="I38">
        <v>0.20145398340221379</v>
      </c>
      <c r="J38">
        <v>1.677713529854189</v>
      </c>
      <c r="K38">
        <v>0.44741129197422519</v>
      </c>
      <c r="L38">
        <v>0.4759865033737089</v>
      </c>
      <c r="M38">
        <v>0.15585336250494708</v>
      </c>
      <c r="N38">
        <v>17.072052379761388</v>
      </c>
      <c r="O38">
        <f t="shared" si="2"/>
        <v>2.3315998674139071</v>
      </c>
      <c r="P38">
        <f t="shared" si="1"/>
        <v>14.740452512347481</v>
      </c>
      <c r="Q38">
        <f t="shared" si="14"/>
        <v>0.36765402195131441</v>
      </c>
    </row>
    <row r="39" spans="1:17" x14ac:dyDescent="0.25">
      <c r="A39" s="368"/>
      <c r="B39" s="1" t="s">
        <v>56</v>
      </c>
      <c r="C39">
        <v>1.5735845932081547</v>
      </c>
      <c r="D39">
        <v>12.753678006480969</v>
      </c>
      <c r="E39">
        <v>1.1318248708134329</v>
      </c>
      <c r="F39">
        <v>0</v>
      </c>
      <c r="G39">
        <v>6.0857881603757602E-2</v>
      </c>
      <c r="H39">
        <v>0.23676613938223789</v>
      </c>
      <c r="I39">
        <v>3.3195208147504145E-2</v>
      </c>
      <c r="J39">
        <v>1.6827573099085062</v>
      </c>
      <c r="K39">
        <v>0.70057696433208749</v>
      </c>
      <c r="L39">
        <v>0.48445244842887303</v>
      </c>
      <c r="M39">
        <v>0.43693535214395129</v>
      </c>
      <c r="N39">
        <v>19.094628774449472</v>
      </c>
      <c r="O39">
        <f t="shared" si="2"/>
        <v>2.6041451104813307</v>
      </c>
      <c r="P39">
        <f t="shared" si="1"/>
        <v>16.490483663968142</v>
      </c>
      <c r="Q39">
        <f t="shared" si="14"/>
        <v>0.41566518071237113</v>
      </c>
    </row>
    <row r="40" spans="1:17" x14ac:dyDescent="0.25">
      <c r="A40" s="368"/>
      <c r="B40" t="s">
        <v>9</v>
      </c>
      <c r="C40">
        <f>AVERAGE(C34:C39)</f>
        <v>1.1553258892483378</v>
      </c>
      <c r="D40">
        <f t="shared" ref="D40:M40" si="15">AVERAGE(D34:D39)</f>
        <v>10.84467014887084</v>
      </c>
      <c r="E40">
        <f t="shared" si="15"/>
        <v>0.9189594742719791</v>
      </c>
      <c r="F40">
        <f t="shared" si="15"/>
        <v>2.168671834634384E-2</v>
      </c>
      <c r="G40">
        <f t="shared" si="15"/>
        <v>7.1412523204655923E-2</v>
      </c>
      <c r="H40">
        <f t="shared" si="15"/>
        <v>0.19910254286234208</v>
      </c>
      <c r="I40">
        <f t="shared" si="15"/>
        <v>0.1370571005150143</v>
      </c>
      <c r="J40">
        <f t="shared" si="15"/>
        <v>1.561032575919943</v>
      </c>
      <c r="K40">
        <f t="shared" si="15"/>
        <v>0.67948811915716167</v>
      </c>
      <c r="L40">
        <f t="shared" si="15"/>
        <v>0.58923668360706294</v>
      </c>
      <c r="M40">
        <f t="shared" si="15"/>
        <v>0.40380851800636419</v>
      </c>
      <c r="N40" s="9">
        <f>AVERAGE(N34:N39)</f>
        <v>16.581780294010045</v>
      </c>
      <c r="O40" s="9">
        <f>AVERAGE(O34:O39)</f>
        <v>2.5757644958797141</v>
      </c>
      <c r="P40" s="9">
        <f>AVERAGE(P34:P39)</f>
        <v>14.006015798130329</v>
      </c>
    </row>
    <row r="41" spans="1:17" x14ac:dyDescent="0.25">
      <c r="A41" s="368"/>
      <c r="B41" t="s">
        <v>10</v>
      </c>
      <c r="C41">
        <f>STDEV(C34:C39)</f>
        <v>0.21356149651975875</v>
      </c>
      <c r="D41">
        <f t="shared" ref="D41:M41" si="16">STDEV(D34:D39)</f>
        <v>1.4251251376268745</v>
      </c>
      <c r="E41">
        <f t="shared" si="16"/>
        <v>0.19065734277789684</v>
      </c>
      <c r="F41">
        <f t="shared" si="16"/>
        <v>1.631598197498951E-2</v>
      </c>
      <c r="G41">
        <f t="shared" si="16"/>
        <v>1.8110770535018087E-2</v>
      </c>
      <c r="H41">
        <f t="shared" si="16"/>
        <v>7.5564740662937849E-2</v>
      </c>
      <c r="I41">
        <f t="shared" si="16"/>
        <v>8.5562520457541646E-2</v>
      </c>
      <c r="J41">
        <f t="shared" si="16"/>
        <v>0.44928682845431706</v>
      </c>
      <c r="K41">
        <f t="shared" si="16"/>
        <v>0.26352895895529854</v>
      </c>
      <c r="L41">
        <f t="shared" si="16"/>
        <v>0.1618906700111663</v>
      </c>
      <c r="M41">
        <f t="shared" si="16"/>
        <v>0.27743401582189031</v>
      </c>
      <c r="N41" s="9">
        <f>STDEV(N34:N39)</f>
        <v>1.8918924501115288</v>
      </c>
      <c r="O41" s="9">
        <f>STDEV(O34:O39)</f>
        <v>0.30499717631124362</v>
      </c>
      <c r="P41" s="9">
        <f>STDEV(P34:P39)</f>
        <v>1.7960178670742311</v>
      </c>
    </row>
    <row r="42" spans="1:17" x14ac:dyDescent="0.25">
      <c r="A42" s="368"/>
      <c r="B42" t="s">
        <v>11</v>
      </c>
      <c r="C42">
        <f>C41/SQRT(6)</f>
        <v>8.7186115863095756E-2</v>
      </c>
      <c r="D42">
        <f t="shared" ref="D42:M42" si="17">D41/SQRT(6)</f>
        <v>0.58180490113324912</v>
      </c>
      <c r="E42">
        <f t="shared" si="17"/>
        <v>7.7835534253459127E-2</v>
      </c>
      <c r="F42">
        <f t="shared" si="17"/>
        <v>6.6609717485286712E-3</v>
      </c>
      <c r="G42">
        <f t="shared" si="17"/>
        <v>7.3936911099044362E-3</v>
      </c>
      <c r="H42">
        <f t="shared" si="17"/>
        <v>3.0849176194989534E-2</v>
      </c>
      <c r="I42">
        <f t="shared" si="17"/>
        <v>3.4930752704570689E-2</v>
      </c>
      <c r="J42">
        <f t="shared" si="17"/>
        <v>0.18342057964440583</v>
      </c>
      <c r="K42">
        <f t="shared" si="17"/>
        <v>0.10758524698122217</v>
      </c>
      <c r="L42">
        <f t="shared" si="17"/>
        <v>6.609158927410802E-2</v>
      </c>
      <c r="M42">
        <f t="shared" si="17"/>
        <v>0.11326196267581105</v>
      </c>
      <c r="N42" s="9">
        <f>N41/SQRT(6)</f>
        <v>0.77236185849952099</v>
      </c>
      <c r="O42" s="9">
        <f>O41/SQRT(6)</f>
        <v>0.12451457582537064</v>
      </c>
      <c r="P42" s="9">
        <f>P41/SQRT(6)</f>
        <v>0.73322122387560851</v>
      </c>
    </row>
    <row r="44" spans="1:17" x14ac:dyDescent="0.25">
      <c r="A44" s="368" t="s">
        <v>242</v>
      </c>
      <c r="B44" s="1" t="s">
        <v>57</v>
      </c>
      <c r="C44">
        <v>1.8355350106912058</v>
      </c>
      <c r="D44">
        <v>15.792802515917337</v>
      </c>
      <c r="E44">
        <v>1.2945694398426839</v>
      </c>
      <c r="F44">
        <v>0</v>
      </c>
      <c r="G44">
        <v>6.4530647526096482E-2</v>
      </c>
      <c r="H44">
        <v>0.28505125385339392</v>
      </c>
      <c r="I44">
        <v>0.53519952439657026</v>
      </c>
      <c r="J44">
        <v>1.7382023063546721</v>
      </c>
      <c r="K44">
        <v>1.0888933360831767</v>
      </c>
      <c r="L44">
        <v>0.64547332256255341</v>
      </c>
      <c r="M44">
        <v>0.38326174675085789</v>
      </c>
      <c r="N44">
        <v>23.663519103978548</v>
      </c>
      <c r="O44">
        <f t="shared" si="2"/>
        <v>2.7669373756680837</v>
      </c>
      <c r="P44">
        <f t="shared" si="1"/>
        <v>20.896581728310466</v>
      </c>
      <c r="Q44">
        <f t="shared" ref="Q44:Q49" si="18">LOG(O44,10)</f>
        <v>0.44199932982777435</v>
      </c>
    </row>
    <row r="45" spans="1:17" x14ac:dyDescent="0.25">
      <c r="A45" s="368"/>
      <c r="B45" s="1" t="s">
        <v>58</v>
      </c>
      <c r="C45">
        <v>1.0100191571367119</v>
      </c>
      <c r="D45">
        <v>11.818633215484981</v>
      </c>
      <c r="E45">
        <v>1.0567174136417807</v>
      </c>
      <c r="F45">
        <v>8.2196157484744035E-3</v>
      </c>
      <c r="G45">
        <v>0.14060661371932406</v>
      </c>
      <c r="H45">
        <v>0.25902327576602674</v>
      </c>
      <c r="I45">
        <v>0.48866067251919254</v>
      </c>
      <c r="J45">
        <v>1.6832363975890123</v>
      </c>
      <c r="K45">
        <v>0.76255753868722065</v>
      </c>
      <c r="L45">
        <v>0.44302163243182086</v>
      </c>
      <c r="M45">
        <v>0.14338141147529254</v>
      </c>
      <c r="N45">
        <v>17.81407694419984</v>
      </c>
      <c r="O45">
        <f t="shared" si="2"/>
        <v>2.2778590572446005</v>
      </c>
      <c r="P45">
        <f t="shared" si="1"/>
        <v>15.536217886955237</v>
      </c>
      <c r="Q45">
        <f t="shared" si="18"/>
        <v>0.35752684856020045</v>
      </c>
    </row>
    <row r="46" spans="1:17" x14ac:dyDescent="0.25">
      <c r="A46" s="368"/>
      <c r="B46" s="1" t="s">
        <v>59</v>
      </c>
      <c r="C46">
        <v>1.6758685918083607</v>
      </c>
      <c r="D46">
        <v>15.407663318129025</v>
      </c>
      <c r="E46">
        <v>1.1731845429379291</v>
      </c>
      <c r="F46">
        <v>1.2222722197415012E-2</v>
      </c>
      <c r="G46">
        <v>5.3642954903383715E-2</v>
      </c>
      <c r="H46">
        <v>0.24864529980012709</v>
      </c>
      <c r="I46">
        <v>0.34219249085786213</v>
      </c>
      <c r="J46">
        <v>2.4103018673733452</v>
      </c>
      <c r="K46">
        <v>0.76251711168369607</v>
      </c>
      <c r="L46">
        <v>0.63130833898570904</v>
      </c>
      <c r="M46">
        <v>0.23405091761282604</v>
      </c>
      <c r="N46">
        <v>22.951598156289677</v>
      </c>
      <c r="O46">
        <f t="shared" si="2"/>
        <v>3.2878838461692954</v>
      </c>
      <c r="P46">
        <f t="shared" si="1"/>
        <v>19.663714310120383</v>
      </c>
      <c r="Q46">
        <f t="shared" si="18"/>
        <v>0.51691646645354428</v>
      </c>
    </row>
    <row r="47" spans="1:17" x14ac:dyDescent="0.25">
      <c r="A47" s="368"/>
      <c r="B47" s="1" t="s">
        <v>60</v>
      </c>
      <c r="C47">
        <v>1.478255954777379</v>
      </c>
      <c r="D47">
        <v>14.591979680970654</v>
      </c>
      <c r="E47">
        <v>1.3372041243615802</v>
      </c>
      <c r="F47">
        <v>0</v>
      </c>
      <c r="G47">
        <v>9.3849550272906382E-2</v>
      </c>
      <c r="H47">
        <v>0.38929988046181674</v>
      </c>
      <c r="I47">
        <v>0.42022186689361068</v>
      </c>
      <c r="J47">
        <v>2.2738242218280798</v>
      </c>
      <c r="K47">
        <v>1.0085324805446656</v>
      </c>
      <c r="L47">
        <v>0.57276451889984992</v>
      </c>
      <c r="M47">
        <v>0.18295508638811447</v>
      </c>
      <c r="N47">
        <v>22.348887365398657</v>
      </c>
      <c r="O47">
        <f t="shared" si="2"/>
        <v>3.0295438271160444</v>
      </c>
      <c r="P47">
        <f t="shared" si="1"/>
        <v>19.319343538282613</v>
      </c>
      <c r="Q47">
        <f t="shared" si="18"/>
        <v>0.48137723963069273</v>
      </c>
    </row>
    <row r="48" spans="1:17" x14ac:dyDescent="0.25">
      <c r="A48" s="368"/>
      <c r="B48" s="1" t="s">
        <v>61</v>
      </c>
      <c r="C48">
        <v>1.5080853707538422</v>
      </c>
      <c r="D48">
        <v>13.838645316362975</v>
      </c>
      <c r="E48">
        <v>1.1736435571770869</v>
      </c>
      <c r="F48">
        <v>0</v>
      </c>
      <c r="G48">
        <v>5.7568318972515437E-2</v>
      </c>
      <c r="H48">
        <v>0.257892429908465</v>
      </c>
      <c r="I48">
        <v>0.45179480338746075</v>
      </c>
      <c r="J48">
        <v>1.1141600828744884</v>
      </c>
      <c r="K48">
        <v>0.6720376663469706</v>
      </c>
      <c r="L48">
        <v>0.43767039075426328</v>
      </c>
      <c r="M48">
        <v>0.17756672363827553</v>
      </c>
      <c r="N48">
        <v>19.689064660176342</v>
      </c>
      <c r="O48">
        <f t="shared" si="2"/>
        <v>1.7293971972670272</v>
      </c>
      <c r="P48">
        <f t="shared" si="1"/>
        <v>17.959667462909316</v>
      </c>
      <c r="Q48">
        <f t="shared" si="18"/>
        <v>0.23789475080448716</v>
      </c>
    </row>
    <row r="49" spans="1:17" x14ac:dyDescent="0.25">
      <c r="A49" s="368"/>
      <c r="B49" s="1" t="s">
        <v>62</v>
      </c>
      <c r="C49">
        <v>1.3116746731855873</v>
      </c>
      <c r="D49">
        <v>11.312610725776928</v>
      </c>
      <c r="E49">
        <v>0.98228499767057131</v>
      </c>
      <c r="F49">
        <v>0</v>
      </c>
      <c r="G49">
        <v>0.10840526103714883</v>
      </c>
      <c r="H49">
        <v>0.35979532226046212</v>
      </c>
      <c r="I49">
        <v>2.2898437491804167E-2</v>
      </c>
      <c r="J49">
        <v>1.2372095341695184</v>
      </c>
      <c r="K49">
        <v>0.96486479395845193</v>
      </c>
      <c r="L49">
        <v>0.98311166024938956</v>
      </c>
      <c r="M49">
        <v>0.72074658083380183</v>
      </c>
      <c r="N49">
        <v>18.003601986633662</v>
      </c>
      <c r="O49">
        <f t="shared" si="2"/>
        <v>2.9410677752527095</v>
      </c>
      <c r="P49">
        <f t="shared" si="1"/>
        <v>15.062534211380953</v>
      </c>
      <c r="Q49">
        <f t="shared" si="18"/>
        <v>0.46850503269445759</v>
      </c>
    </row>
    <row r="50" spans="1:17" x14ac:dyDescent="0.25">
      <c r="A50" s="368"/>
      <c r="B50" t="s">
        <v>9</v>
      </c>
      <c r="C50">
        <f>AVERAGE(C44:C49)</f>
        <v>1.4699064597255145</v>
      </c>
      <c r="D50">
        <f t="shared" ref="D50:M50" si="19">AVERAGE(D44:D49)</f>
        <v>13.793722462106984</v>
      </c>
      <c r="E50">
        <f t="shared" si="19"/>
        <v>1.1696006792719387</v>
      </c>
      <c r="F50">
        <f t="shared" si="19"/>
        <v>3.4070563243149021E-3</v>
      </c>
      <c r="G50">
        <f t="shared" si="19"/>
        <v>8.6433891071895821E-2</v>
      </c>
      <c r="H50">
        <f t="shared" si="19"/>
        <v>0.29995124367504861</v>
      </c>
      <c r="I50">
        <f t="shared" si="19"/>
        <v>0.37682796592441675</v>
      </c>
      <c r="J50">
        <f t="shared" si="19"/>
        <v>1.7428224016981861</v>
      </c>
      <c r="K50">
        <f t="shared" si="19"/>
        <v>0.87656715455069689</v>
      </c>
      <c r="L50">
        <f t="shared" si="19"/>
        <v>0.61889164398059771</v>
      </c>
      <c r="M50">
        <f t="shared" si="19"/>
        <v>0.30699374444986133</v>
      </c>
      <c r="N50" s="9">
        <f>AVERAGE(N44:N49)</f>
        <v>20.745124702779453</v>
      </c>
      <c r="O50" s="9">
        <f>AVERAGE(O44:O49)</f>
        <v>2.6721148464529598</v>
      </c>
      <c r="P50" s="9">
        <f>AVERAGE(P44:P49)</f>
        <v>18.073009856326493</v>
      </c>
    </row>
    <row r="51" spans="1:17" x14ac:dyDescent="0.25">
      <c r="A51" s="368"/>
      <c r="B51" t="s">
        <v>10</v>
      </c>
      <c r="C51">
        <f>STDEV(C44:C49)</f>
        <v>0.28780743902906236</v>
      </c>
      <c r="D51">
        <f t="shared" ref="D51:M51" si="20">STDEV(D44:D49)</f>
        <v>1.8599597726218962</v>
      </c>
      <c r="E51">
        <f t="shared" si="20"/>
        <v>0.13532707866362206</v>
      </c>
      <c r="F51">
        <f t="shared" si="20"/>
        <v>5.4278692722913848E-3</v>
      </c>
      <c r="G51">
        <f t="shared" si="20"/>
        <v>3.4236342689689558E-2</v>
      </c>
      <c r="H51">
        <f t="shared" si="20"/>
        <v>5.9770970518449845E-2</v>
      </c>
      <c r="I51">
        <f t="shared" si="20"/>
        <v>0.18523330660945611</v>
      </c>
      <c r="J51">
        <f t="shared" si="20"/>
        <v>0.52572317623732046</v>
      </c>
      <c r="K51">
        <f t="shared" si="20"/>
        <v>0.16621169879766015</v>
      </c>
      <c r="L51">
        <f t="shared" si="20"/>
        <v>0.19970783432465972</v>
      </c>
      <c r="M51">
        <f t="shared" si="20"/>
        <v>0.2196519117554051</v>
      </c>
      <c r="N51" s="9">
        <f>STDEV(N44:N49)</f>
        <v>2.5760378972293103</v>
      </c>
      <c r="O51" s="9">
        <f>STDEV(O44:O49)</f>
        <v>0.57138570521096932</v>
      </c>
      <c r="P51" s="9">
        <f>STDEV(P44:P49)</f>
        <v>2.3480787902103857</v>
      </c>
    </row>
    <row r="52" spans="1:17" x14ac:dyDescent="0.25">
      <c r="A52" s="368"/>
      <c r="B52" t="s">
        <v>11</v>
      </c>
      <c r="C52">
        <f>C51/SQRT(6)</f>
        <v>0.1174968949663972</v>
      </c>
      <c r="D52">
        <f t="shared" ref="D52:M52" si="21">D51/SQRT(6)</f>
        <v>0.7593253975044445</v>
      </c>
      <c r="E52">
        <f t="shared" si="21"/>
        <v>5.5247048517892423E-2</v>
      </c>
      <c r="F52">
        <f t="shared" si="21"/>
        <v>2.2159183512742904E-3</v>
      </c>
      <c r="G52">
        <f t="shared" si="21"/>
        <v>1.3976928374800737E-2</v>
      </c>
      <c r="H52">
        <f t="shared" si="21"/>
        <v>2.4401396533523106E-2</v>
      </c>
      <c r="I52">
        <f t="shared" si="21"/>
        <v>7.5621180760279044E-2</v>
      </c>
      <c r="J52">
        <f t="shared" si="21"/>
        <v>0.21462558795611827</v>
      </c>
      <c r="K52">
        <f t="shared" si="21"/>
        <v>6.7855641889239274E-2</v>
      </c>
      <c r="L52">
        <f t="shared" si="21"/>
        <v>8.1530381955282713E-2</v>
      </c>
      <c r="M52">
        <f t="shared" si="21"/>
        <v>8.9672517471263438E-2</v>
      </c>
      <c r="N52" s="9">
        <f>N51/SQRT(6)</f>
        <v>1.0516630677139904</v>
      </c>
      <c r="O52" s="9">
        <f>O51/SQRT(6)</f>
        <v>0.23326723734786703</v>
      </c>
      <c r="P52" s="9">
        <f>P51/SQRT(6)</f>
        <v>0.95859915197784573</v>
      </c>
    </row>
    <row r="54" spans="1:17" x14ac:dyDescent="0.25">
      <c r="A54" s="368" t="s">
        <v>392</v>
      </c>
      <c r="B54" s="1" t="s">
        <v>63</v>
      </c>
      <c r="C54">
        <v>1.410546333045722</v>
      </c>
      <c r="D54">
        <v>13.086375486139746</v>
      </c>
      <c r="E54">
        <v>0.96675852488514558</v>
      </c>
      <c r="F54">
        <v>0</v>
      </c>
      <c r="G54">
        <v>8.5603144393505318E-2</v>
      </c>
      <c r="H54">
        <v>0.17507601997192254</v>
      </c>
      <c r="I54">
        <v>0.10671076903847923</v>
      </c>
      <c r="J54">
        <v>1.4180260543678316</v>
      </c>
      <c r="K54">
        <v>0.67339185846534833</v>
      </c>
      <c r="L54">
        <v>0.75665557446070253</v>
      </c>
      <c r="M54">
        <v>0.202247396119072</v>
      </c>
      <c r="N54">
        <v>18.881391160887475</v>
      </c>
      <c r="O54">
        <f t="shared" si="2"/>
        <v>2.3769290249476063</v>
      </c>
      <c r="P54">
        <f t="shared" si="1"/>
        <v>16.504462135939868</v>
      </c>
      <c r="Q54">
        <f t="shared" ref="Q54:Q59" si="22">LOG(O54,10)</f>
        <v>0.3760162138973826</v>
      </c>
    </row>
    <row r="55" spans="1:17" x14ac:dyDescent="0.25">
      <c r="A55" s="368"/>
      <c r="B55" s="1" t="s">
        <v>64</v>
      </c>
      <c r="C55">
        <v>1.4544306311888475</v>
      </c>
      <c r="D55">
        <v>14.039127989334197</v>
      </c>
      <c r="E55">
        <v>0.99414010323234825</v>
      </c>
      <c r="F55">
        <v>0</v>
      </c>
      <c r="G55">
        <v>6.6747083020253284E-2</v>
      </c>
      <c r="H55">
        <v>0.26902175425984798</v>
      </c>
      <c r="I55">
        <v>8.209942047045625E-2</v>
      </c>
      <c r="J55">
        <v>1.3374331109296833</v>
      </c>
      <c r="K55">
        <v>0.79542392080571456</v>
      </c>
      <c r="L55">
        <v>0.5063724497287988</v>
      </c>
      <c r="M55">
        <v>0.15126475081688887</v>
      </c>
      <c r="N55">
        <v>19.696061213787036</v>
      </c>
      <c r="O55">
        <f t="shared" si="2"/>
        <v>1.9950703114753709</v>
      </c>
      <c r="P55">
        <f t="shared" si="1"/>
        <v>17.700990902311666</v>
      </c>
      <c r="Q55">
        <f t="shared" si="22"/>
        <v>0.29995820596145356</v>
      </c>
    </row>
    <row r="56" spans="1:17" x14ac:dyDescent="0.25">
      <c r="A56" s="368"/>
      <c r="B56" s="1" t="s">
        <v>65</v>
      </c>
      <c r="C56">
        <v>1.0863140140498921</v>
      </c>
      <c r="D56">
        <v>10.061285990736678</v>
      </c>
      <c r="E56">
        <v>0.76871456149474249</v>
      </c>
      <c r="F56">
        <v>1.0614804398341438E-2</v>
      </c>
      <c r="G56">
        <v>0.12670190926402247</v>
      </c>
      <c r="H56">
        <v>0.12988353498554125</v>
      </c>
      <c r="I56">
        <v>2.8155979836449435E-2</v>
      </c>
      <c r="J56">
        <v>1.057966573550555</v>
      </c>
      <c r="K56">
        <v>0.34398160566190278</v>
      </c>
      <c r="M56">
        <v>0.26638034651506776</v>
      </c>
      <c r="N56">
        <v>19.290043017918496</v>
      </c>
      <c r="O56">
        <f t="shared" si="2"/>
        <v>1.3349617244639642</v>
      </c>
      <c r="P56">
        <f t="shared" si="1"/>
        <v>12.54503759602923</v>
      </c>
      <c r="Q56">
        <f t="shared" si="22"/>
        <v>0.12546881394599316</v>
      </c>
    </row>
    <row r="57" spans="1:17" x14ac:dyDescent="0.25">
      <c r="A57" s="368"/>
      <c r="B57" s="1" t="s">
        <v>66</v>
      </c>
      <c r="C57">
        <v>1.3199504006214444</v>
      </c>
      <c r="D57">
        <v>13.534017062341981</v>
      </c>
      <c r="E57">
        <v>1.1764023193743613</v>
      </c>
      <c r="F57">
        <v>5.3008071319129383E-3</v>
      </c>
      <c r="G57">
        <v>5.631335315546205E-2</v>
      </c>
      <c r="H57">
        <v>0.21058043250728731</v>
      </c>
      <c r="I57">
        <v>6.6414541571170271E-2</v>
      </c>
      <c r="J57">
        <v>1.2390476040327345</v>
      </c>
      <c r="K57">
        <v>0.66179773889337301</v>
      </c>
      <c r="L57">
        <v>0.69722479989165775</v>
      </c>
      <c r="M57">
        <v>0.22773391852332026</v>
      </c>
      <c r="N57">
        <v>19.194782978044707</v>
      </c>
      <c r="O57">
        <f t="shared" si="2"/>
        <v>2.1693071295796256</v>
      </c>
      <c r="P57">
        <f t="shared" si="1"/>
        <v>17.025475848465081</v>
      </c>
      <c r="Q57">
        <f t="shared" si="22"/>
        <v>0.33632104359507925</v>
      </c>
    </row>
    <row r="58" spans="1:17" x14ac:dyDescent="0.25">
      <c r="A58" s="368"/>
      <c r="B58" s="1" t="s">
        <v>67</v>
      </c>
      <c r="C58">
        <v>0.96695720629062865</v>
      </c>
      <c r="D58">
        <v>9.1179201992395971</v>
      </c>
      <c r="E58">
        <v>0.79972934344769586</v>
      </c>
      <c r="F58">
        <v>0</v>
      </c>
      <c r="G58">
        <v>6.6870083693490068E-2</v>
      </c>
      <c r="H58">
        <v>0.28801524236487458</v>
      </c>
      <c r="I58">
        <v>8.2139630363657096E-2</v>
      </c>
      <c r="J58">
        <v>1.1056131146332182</v>
      </c>
      <c r="K58">
        <v>0.82905740377625825</v>
      </c>
      <c r="L58">
        <v>0.71725694227384773</v>
      </c>
      <c r="M58">
        <v>0.31310942597706387</v>
      </c>
      <c r="N58">
        <v>14.28666859206033</v>
      </c>
      <c r="O58">
        <f t="shared" si="2"/>
        <v>2.1359794828841299</v>
      </c>
      <c r="P58">
        <f t="shared" si="1"/>
        <v>12.1506891091762</v>
      </c>
      <c r="Q58">
        <f t="shared" si="22"/>
        <v>0.3295970767680349</v>
      </c>
    </row>
    <row r="59" spans="1:17" x14ac:dyDescent="0.25">
      <c r="A59" s="368"/>
      <c r="B59" s="1" t="s">
        <v>68</v>
      </c>
      <c r="C59">
        <v>0.83053455140794918</v>
      </c>
      <c r="D59">
        <v>9.2434947539905554</v>
      </c>
      <c r="E59">
        <v>0.81765700688155618</v>
      </c>
      <c r="F59">
        <v>0</v>
      </c>
      <c r="G59">
        <v>0.1934985206179386</v>
      </c>
      <c r="H59">
        <v>0.16103637712432256</v>
      </c>
      <c r="I59">
        <v>0</v>
      </c>
      <c r="J59">
        <v>0.92868759821138414</v>
      </c>
      <c r="K59">
        <v>0.44004984186284057</v>
      </c>
      <c r="L59">
        <v>0.46052044272169707</v>
      </c>
      <c r="M59">
        <v>0.16265613077178295</v>
      </c>
      <c r="N59">
        <v>13.238135223590024</v>
      </c>
      <c r="O59">
        <f t="shared" si="2"/>
        <v>1.551864171704864</v>
      </c>
      <c r="P59">
        <f t="shared" si="1"/>
        <v>11.686271051885161</v>
      </c>
      <c r="Q59">
        <f t="shared" si="22"/>
        <v>0.19085370657388229</v>
      </c>
    </row>
    <row r="60" spans="1:17" x14ac:dyDescent="0.25">
      <c r="A60" s="368"/>
      <c r="B60" t="s">
        <v>9</v>
      </c>
      <c r="C60">
        <f>AVERAGE(C54:C59)</f>
        <v>1.1781221894340808</v>
      </c>
      <c r="D60">
        <f t="shared" ref="D60:M60" si="23">AVERAGE(D54:D59)</f>
        <v>11.513703580297125</v>
      </c>
      <c r="E60">
        <f t="shared" si="23"/>
        <v>0.92056697655264175</v>
      </c>
      <c r="F60">
        <f t="shared" si="23"/>
        <v>2.6526019217090629E-3</v>
      </c>
      <c r="G60">
        <f t="shared" si="23"/>
        <v>9.9289015690778637E-2</v>
      </c>
      <c r="H60">
        <f t="shared" si="23"/>
        <v>0.20560222686896604</v>
      </c>
      <c r="I60">
        <f t="shared" si="23"/>
        <v>6.0920056880035378E-2</v>
      </c>
      <c r="J60">
        <f t="shared" si="23"/>
        <v>1.1811290092875679</v>
      </c>
      <c r="K60">
        <f t="shared" si="23"/>
        <v>0.62395039491090631</v>
      </c>
      <c r="L60">
        <f t="shared" si="23"/>
        <v>0.62760604181534074</v>
      </c>
      <c r="M60">
        <f t="shared" si="23"/>
        <v>0.22056532812053262</v>
      </c>
      <c r="N60" s="9">
        <f>AVERAGE(N54:N59)</f>
        <v>17.431180364381341</v>
      </c>
      <c r="O60" s="9">
        <f>AVERAGE(O54:O59)</f>
        <v>1.9273519741759266</v>
      </c>
      <c r="P60" s="9">
        <f>AVERAGE(P54:P59)</f>
        <v>14.602154440634534</v>
      </c>
    </row>
    <row r="61" spans="1:17" x14ac:dyDescent="0.25">
      <c r="A61" s="368"/>
      <c r="B61" t="s">
        <v>10</v>
      </c>
      <c r="C61">
        <f>STDEV(C54:C59)</f>
        <v>0.25468377894522104</v>
      </c>
      <c r="D61">
        <f t="shared" ref="D61:M61" si="24">STDEV(D54:D59)</f>
        <v>2.2775370430961344</v>
      </c>
      <c r="E61">
        <f t="shared" si="24"/>
        <v>0.15572394686400298</v>
      </c>
      <c r="F61">
        <f t="shared" si="24"/>
        <v>4.4397037499017914E-3</v>
      </c>
      <c r="G61">
        <f t="shared" si="24"/>
        <v>5.2480611143490577E-2</v>
      </c>
      <c r="H61">
        <f t="shared" si="24"/>
        <v>6.2433979018655175E-2</v>
      </c>
      <c r="I61">
        <f t="shared" si="24"/>
        <v>3.9523543610626363E-2</v>
      </c>
      <c r="J61">
        <f t="shared" si="24"/>
        <v>0.18357780242906196</v>
      </c>
      <c r="K61">
        <f t="shared" si="24"/>
        <v>0.19367543535428478</v>
      </c>
      <c r="L61">
        <f t="shared" si="24"/>
        <v>0.13430656962690274</v>
      </c>
      <c r="M61">
        <f t="shared" si="24"/>
        <v>6.1978071012155037E-2</v>
      </c>
      <c r="N61" s="9">
        <f>STDEV(N54:N59)</f>
        <v>2.8729094311837597</v>
      </c>
      <c r="O61" s="9">
        <f>STDEV(O54:O59)</f>
        <v>0.40017254532557306</v>
      </c>
      <c r="P61" s="9">
        <f>STDEV(P54:P59)</f>
        <v>2.7509211748057401</v>
      </c>
    </row>
    <row r="62" spans="1:17" x14ac:dyDescent="0.25">
      <c r="A62" s="368"/>
      <c r="B62" t="s">
        <v>11</v>
      </c>
      <c r="C62">
        <f>C61/SQRT(6)</f>
        <v>0.10397421736326289</v>
      </c>
      <c r="D62">
        <f t="shared" ref="D62:M62" si="25">D61/SQRT(6)</f>
        <v>0.92980060431211842</v>
      </c>
      <c r="E62">
        <f t="shared" si="25"/>
        <v>6.3574035091514672E-2</v>
      </c>
      <c r="F62">
        <f t="shared" si="25"/>
        <v>1.8125014660634086E-3</v>
      </c>
      <c r="G62">
        <f t="shared" si="25"/>
        <v>2.1425119781828789E-2</v>
      </c>
      <c r="H62">
        <f t="shared" si="25"/>
        <v>2.5488565201222668E-2</v>
      </c>
      <c r="I62">
        <f t="shared" si="25"/>
        <v>1.6135419112112151E-2</v>
      </c>
      <c r="J62">
        <f t="shared" si="25"/>
        <v>7.4945324008777348E-2</v>
      </c>
      <c r="K62">
        <f t="shared" si="25"/>
        <v>7.9067665388231179E-2</v>
      </c>
      <c r="L62">
        <f t="shared" si="25"/>
        <v>5.4830427448248835E-2</v>
      </c>
      <c r="M62">
        <f t="shared" si="25"/>
        <v>2.53024415369602E-2</v>
      </c>
      <c r="N62" s="9">
        <f>N61/SQRT(6)</f>
        <v>1.1728603639382791</v>
      </c>
      <c r="O62" s="9">
        <f>O61/SQRT(6)</f>
        <v>0.16336975751973795</v>
      </c>
      <c r="P62" s="9">
        <f>P61/SQRT(6)</f>
        <v>1.1230588668152852</v>
      </c>
    </row>
  </sheetData>
  <mergeCells count="6">
    <mergeCell ref="A54:A62"/>
    <mergeCell ref="A4:A12"/>
    <mergeCell ref="A14:A22"/>
    <mergeCell ref="A24:A32"/>
    <mergeCell ref="A34:A42"/>
    <mergeCell ref="A44:A52"/>
  </mergeCell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423"/>
  <sheetViews>
    <sheetView workbookViewId="0">
      <pane ySplit="3" topLeftCell="A4" activePane="bottomLeft" state="frozen"/>
      <selection pane="bottomLeft"/>
    </sheetView>
  </sheetViews>
  <sheetFormatPr defaultRowHeight="15" x14ac:dyDescent="0.25"/>
  <cols>
    <col min="1" max="1" width="60.85546875" style="2" customWidth="1"/>
    <col min="2" max="2" width="16" style="2" customWidth="1"/>
    <col min="3" max="4" width="9.140625" style="2" customWidth="1"/>
    <col min="5" max="5" width="15.42578125" style="2" customWidth="1"/>
    <col min="6" max="6" width="15.28515625" style="2" customWidth="1"/>
    <col min="7" max="7" width="12.28515625" style="2" customWidth="1"/>
    <col min="8" max="9" width="9.140625" style="2"/>
    <col min="10" max="10" width="18.28515625" customWidth="1"/>
    <col min="12" max="12" width="15.140625" customWidth="1"/>
    <col min="13" max="13" width="15" customWidth="1"/>
  </cols>
  <sheetData>
    <row r="1" spans="1:14" x14ac:dyDescent="0.25">
      <c r="A1" s="317" t="s">
        <v>515</v>
      </c>
    </row>
    <row r="2" spans="1:14" x14ac:dyDescent="0.25">
      <c r="A2" s="2" t="s">
        <v>239</v>
      </c>
      <c r="K2" s="26"/>
      <c r="L2" s="370" t="s">
        <v>238</v>
      </c>
      <c r="M2" s="371"/>
    </row>
    <row r="3" spans="1:14" x14ac:dyDescent="0.25">
      <c r="A3" s="2" t="s">
        <v>240</v>
      </c>
      <c r="B3" s="2" t="s">
        <v>70</v>
      </c>
      <c r="C3" s="2" t="s">
        <v>71</v>
      </c>
      <c r="D3" s="2" t="s">
        <v>72</v>
      </c>
      <c r="E3" s="2" t="s">
        <v>73</v>
      </c>
      <c r="F3" s="2" t="s">
        <v>74</v>
      </c>
      <c r="G3" s="2" t="s">
        <v>75</v>
      </c>
      <c r="H3" s="2" t="s">
        <v>76</v>
      </c>
      <c r="K3" s="21" t="s">
        <v>77</v>
      </c>
      <c r="L3" s="2" t="s">
        <v>74</v>
      </c>
      <c r="M3" s="20" t="s">
        <v>75</v>
      </c>
      <c r="N3" t="s">
        <v>78</v>
      </c>
    </row>
    <row r="4" spans="1:14" x14ac:dyDescent="0.25">
      <c r="A4" s="2" t="s">
        <v>79</v>
      </c>
      <c r="B4" s="2" t="s">
        <v>80</v>
      </c>
      <c r="C4" s="2">
        <v>117</v>
      </c>
      <c r="D4" s="2">
        <v>326</v>
      </c>
      <c r="E4" s="2">
        <v>10.480001</v>
      </c>
      <c r="F4" s="10">
        <f>SUM(E4:E6)</f>
        <v>114.1999999999999</v>
      </c>
      <c r="G4" s="10">
        <v>0</v>
      </c>
      <c r="H4" s="2" t="s">
        <v>81</v>
      </c>
      <c r="K4" s="21">
        <v>1</v>
      </c>
      <c r="L4" s="10">
        <v>114.1999999999999</v>
      </c>
      <c r="M4" s="27">
        <v>0</v>
      </c>
      <c r="N4" s="32" t="s">
        <v>81</v>
      </c>
    </row>
    <row r="5" spans="1:14" x14ac:dyDescent="0.25">
      <c r="A5" s="2" t="s">
        <v>79</v>
      </c>
      <c r="B5" s="2" t="s">
        <v>80</v>
      </c>
      <c r="C5" s="2">
        <v>2758</v>
      </c>
      <c r="D5" s="2">
        <v>4620</v>
      </c>
      <c r="E5" s="2">
        <v>93.359998999999902</v>
      </c>
      <c r="F5" s="10"/>
      <c r="G5" s="10"/>
      <c r="K5" s="21">
        <v>2</v>
      </c>
      <c r="L5" s="10">
        <v>23.55999999999997</v>
      </c>
      <c r="M5" s="27">
        <v>0</v>
      </c>
      <c r="N5" s="28" t="s">
        <v>82</v>
      </c>
    </row>
    <row r="6" spans="1:14" x14ac:dyDescent="0.25">
      <c r="A6" s="2" t="s">
        <v>79</v>
      </c>
      <c r="B6" s="2" t="s">
        <v>80</v>
      </c>
      <c r="C6" s="2">
        <v>654</v>
      </c>
      <c r="D6" s="2">
        <v>860</v>
      </c>
      <c r="E6" s="2">
        <v>10.36</v>
      </c>
      <c r="F6" s="10"/>
      <c r="G6" s="10"/>
      <c r="K6" s="21">
        <v>3</v>
      </c>
      <c r="L6" s="10">
        <v>22.360000999999901</v>
      </c>
      <c r="M6" s="27">
        <v>55.919998999999983</v>
      </c>
      <c r="N6" s="28" t="s">
        <v>82</v>
      </c>
    </row>
    <row r="7" spans="1:14" x14ac:dyDescent="0.25">
      <c r="F7" s="10"/>
      <c r="G7" s="10"/>
      <c r="K7" s="21">
        <v>4</v>
      </c>
      <c r="L7" s="10">
        <v>10.56000100000001</v>
      </c>
      <c r="M7" s="27">
        <v>400.84800509999997</v>
      </c>
      <c r="N7" s="28" t="s">
        <v>8</v>
      </c>
    </row>
    <row r="8" spans="1:14" x14ac:dyDescent="0.25">
      <c r="A8" s="2" t="s">
        <v>83</v>
      </c>
      <c r="B8" s="2" t="s">
        <v>80</v>
      </c>
      <c r="C8" s="2">
        <v>3367</v>
      </c>
      <c r="D8" s="2">
        <v>3609</v>
      </c>
      <c r="E8" s="2">
        <v>12.160000999999999</v>
      </c>
      <c r="F8" s="11">
        <f>SUM(E8:E10)</f>
        <v>23.55999999999997</v>
      </c>
      <c r="G8" s="10">
        <v>0</v>
      </c>
      <c r="H8" s="2" t="s">
        <v>82</v>
      </c>
      <c r="K8" s="21">
        <v>5</v>
      </c>
      <c r="L8" s="10">
        <v>280.56</v>
      </c>
      <c r="M8" s="27">
        <v>0</v>
      </c>
      <c r="N8" s="28" t="s">
        <v>81</v>
      </c>
    </row>
    <row r="9" spans="1:14" x14ac:dyDescent="0.25">
      <c r="A9" s="2" t="s">
        <v>83</v>
      </c>
      <c r="B9" s="2" t="s">
        <v>80</v>
      </c>
      <c r="C9" s="2">
        <v>5929</v>
      </c>
      <c r="D9" s="2">
        <v>6111</v>
      </c>
      <c r="E9" s="2">
        <v>9.0799989999999795</v>
      </c>
      <c r="F9" s="10"/>
      <c r="G9" s="10"/>
      <c r="K9" s="21">
        <v>6</v>
      </c>
      <c r="L9" s="10">
        <v>0</v>
      </c>
      <c r="M9" s="27">
        <v>9.08000100000001</v>
      </c>
      <c r="N9" s="28" t="s">
        <v>8</v>
      </c>
    </row>
    <row r="10" spans="1:14" x14ac:dyDescent="0.25">
      <c r="A10" s="2" t="s">
        <v>83</v>
      </c>
      <c r="B10" s="2" t="s">
        <v>80</v>
      </c>
      <c r="C10" s="2">
        <v>5780</v>
      </c>
      <c r="D10" s="2">
        <v>5828</v>
      </c>
      <c r="E10" s="2">
        <v>2.3199999999999901</v>
      </c>
      <c r="F10" s="10"/>
      <c r="G10" s="10"/>
      <c r="K10" s="21">
        <v>7</v>
      </c>
      <c r="L10" s="10">
        <v>11.319999999999979</v>
      </c>
      <c r="M10" s="27">
        <v>15.51999899999992</v>
      </c>
      <c r="N10" s="28" t="s">
        <v>82</v>
      </c>
    </row>
    <row r="11" spans="1:14" x14ac:dyDescent="0.25">
      <c r="F11" s="10"/>
      <c r="G11" s="10"/>
      <c r="K11" s="21">
        <v>8</v>
      </c>
      <c r="L11" s="10">
        <v>117.35999899999996</v>
      </c>
      <c r="M11" s="27">
        <v>23.359999999999939</v>
      </c>
      <c r="N11" s="28" t="s">
        <v>81</v>
      </c>
    </row>
    <row r="12" spans="1:14" x14ac:dyDescent="0.25">
      <c r="A12" s="2" t="s">
        <v>85</v>
      </c>
      <c r="B12" s="2" t="s">
        <v>80</v>
      </c>
      <c r="C12" s="2">
        <v>2429</v>
      </c>
      <c r="D12" s="2">
        <v>2642</v>
      </c>
      <c r="E12" s="2">
        <v>10.600001000000001</v>
      </c>
      <c r="F12" s="10">
        <f>SUM(E12:E13)</f>
        <v>22.360000999999901</v>
      </c>
      <c r="G12" s="10">
        <f>SUM(E14:E20)</f>
        <v>55.919998999999983</v>
      </c>
      <c r="H12" s="2" t="s">
        <v>82</v>
      </c>
      <c r="K12" s="21">
        <v>9</v>
      </c>
      <c r="L12" s="10">
        <v>120.68000099999989</v>
      </c>
      <c r="M12" s="27">
        <v>100.55999699999995</v>
      </c>
      <c r="N12" s="28" t="s">
        <v>81</v>
      </c>
    </row>
    <row r="13" spans="1:14" x14ac:dyDescent="0.25">
      <c r="A13" s="2" t="s">
        <v>85</v>
      </c>
      <c r="B13" s="2" t="s">
        <v>80</v>
      </c>
      <c r="C13" s="2">
        <v>4512</v>
      </c>
      <c r="D13" s="2">
        <v>4749</v>
      </c>
      <c r="E13" s="2">
        <v>11.7599999999999</v>
      </c>
      <c r="F13" s="10"/>
      <c r="G13" s="10"/>
      <c r="K13" s="21">
        <v>10</v>
      </c>
      <c r="L13" s="10">
        <v>17.75999899999994</v>
      </c>
      <c r="M13" s="27">
        <v>105.39999499999968</v>
      </c>
      <c r="N13" s="28" t="s">
        <v>86</v>
      </c>
    </row>
    <row r="14" spans="1:14" x14ac:dyDescent="0.25">
      <c r="A14" s="2" t="s">
        <v>85</v>
      </c>
      <c r="B14" s="2" t="s">
        <v>87</v>
      </c>
      <c r="C14" s="2">
        <v>789</v>
      </c>
      <c r="D14" s="2">
        <v>1082</v>
      </c>
      <c r="E14" s="2">
        <v>14.600001000000001</v>
      </c>
      <c r="F14" s="10"/>
      <c r="G14" s="10"/>
      <c r="K14" s="21">
        <v>11</v>
      </c>
      <c r="L14" s="10">
        <v>182.95999900000001</v>
      </c>
      <c r="M14" s="27">
        <v>35.599997999999879</v>
      </c>
      <c r="N14" s="28" t="s">
        <v>81</v>
      </c>
    </row>
    <row r="15" spans="1:14" x14ac:dyDescent="0.25">
      <c r="A15" s="2" t="s">
        <v>85</v>
      </c>
      <c r="B15" s="2" t="s">
        <v>87</v>
      </c>
      <c r="C15" s="2">
        <v>3078</v>
      </c>
      <c r="D15" s="2">
        <v>3308</v>
      </c>
      <c r="E15" s="2">
        <v>11.44</v>
      </c>
      <c r="F15" s="10"/>
      <c r="G15" s="10"/>
      <c r="K15" s="21">
        <v>12</v>
      </c>
      <c r="L15" s="10">
        <v>52.4799989999999</v>
      </c>
      <c r="M15" s="27">
        <v>0</v>
      </c>
      <c r="N15" s="28" t="s">
        <v>81</v>
      </c>
    </row>
    <row r="16" spans="1:14" x14ac:dyDescent="0.25">
      <c r="A16" s="2" t="s">
        <v>85</v>
      </c>
      <c r="B16" s="2" t="s">
        <v>87</v>
      </c>
      <c r="C16" s="2">
        <v>1824</v>
      </c>
      <c r="D16" s="2">
        <v>2097</v>
      </c>
      <c r="E16" s="2">
        <v>13.64</v>
      </c>
      <c r="F16" s="10"/>
      <c r="G16" s="10"/>
      <c r="K16" s="21">
        <v>13</v>
      </c>
      <c r="L16" s="10">
        <v>25.839998999999946</v>
      </c>
      <c r="M16" s="27">
        <v>6.15999899999996</v>
      </c>
      <c r="N16" s="28" t="s">
        <v>82</v>
      </c>
    </row>
    <row r="17" spans="1:14" x14ac:dyDescent="0.25">
      <c r="A17" s="2" t="s">
        <v>85</v>
      </c>
      <c r="B17" s="2" t="s">
        <v>87</v>
      </c>
      <c r="C17" s="2">
        <v>1259</v>
      </c>
      <c r="D17" s="2">
        <v>1281</v>
      </c>
      <c r="E17" s="2">
        <v>1.0799999999999901</v>
      </c>
      <c r="F17" s="10"/>
      <c r="G17" s="10"/>
      <c r="K17" s="21">
        <v>14</v>
      </c>
      <c r="L17" s="10">
        <v>156.44000300000005</v>
      </c>
      <c r="M17" s="27">
        <v>301.6799969999999</v>
      </c>
      <c r="N17" s="28" t="s">
        <v>88</v>
      </c>
    </row>
    <row r="18" spans="1:14" x14ac:dyDescent="0.25">
      <c r="A18" s="2" t="s">
        <v>85</v>
      </c>
      <c r="B18" s="2" t="s">
        <v>87</v>
      </c>
      <c r="C18" s="2">
        <v>2179</v>
      </c>
      <c r="D18" s="2">
        <v>2247</v>
      </c>
      <c r="E18" s="2">
        <v>3.3199989999999899</v>
      </c>
      <c r="F18" s="10"/>
      <c r="G18" s="10"/>
      <c r="K18" s="21">
        <v>15</v>
      </c>
      <c r="L18" s="10">
        <v>3.56</v>
      </c>
      <c r="M18" s="27">
        <v>0</v>
      </c>
      <c r="N18" s="28" t="s">
        <v>81</v>
      </c>
    </row>
    <row r="19" spans="1:14" x14ac:dyDescent="0.25">
      <c r="A19" s="2" t="s">
        <v>85</v>
      </c>
      <c r="B19" s="2" t="s">
        <v>87</v>
      </c>
      <c r="C19" s="2">
        <v>149</v>
      </c>
      <c r="D19" s="2">
        <v>358</v>
      </c>
      <c r="E19" s="2">
        <v>10.359999</v>
      </c>
      <c r="F19" s="10"/>
      <c r="G19" s="10"/>
      <c r="K19" s="21">
        <v>16</v>
      </c>
      <c r="L19" s="10">
        <v>112.92000700000004</v>
      </c>
      <c r="M19" s="27">
        <v>158.56000200000003</v>
      </c>
      <c r="N19" s="28" t="s">
        <v>81</v>
      </c>
    </row>
    <row r="20" spans="1:14" x14ac:dyDescent="0.25">
      <c r="A20" s="2" t="s">
        <v>85</v>
      </c>
      <c r="B20" s="2" t="s">
        <v>87</v>
      </c>
      <c r="C20" s="2">
        <v>2255</v>
      </c>
      <c r="D20" s="2">
        <v>2285</v>
      </c>
      <c r="E20" s="2">
        <v>1.48</v>
      </c>
      <c r="F20" s="10"/>
      <c r="G20" s="10"/>
      <c r="K20" s="21">
        <v>17</v>
      </c>
      <c r="L20" s="10">
        <v>0</v>
      </c>
      <c r="M20" s="27">
        <v>6.6800009999999999</v>
      </c>
      <c r="N20" s="28" t="s">
        <v>88</v>
      </c>
    </row>
    <row r="21" spans="1:14" x14ac:dyDescent="0.25">
      <c r="F21" s="10"/>
      <c r="G21" s="10"/>
      <c r="K21" s="21">
        <v>18</v>
      </c>
      <c r="L21" s="10">
        <v>42.559998999999969</v>
      </c>
      <c r="M21" s="27">
        <v>23.44</v>
      </c>
      <c r="N21" s="28" t="s">
        <v>88</v>
      </c>
    </row>
    <row r="22" spans="1:14" x14ac:dyDescent="0.25">
      <c r="A22" s="2" t="s">
        <v>89</v>
      </c>
      <c r="B22" s="2" t="s">
        <v>80</v>
      </c>
      <c r="C22" s="2">
        <v>99</v>
      </c>
      <c r="D22" s="2">
        <v>128</v>
      </c>
      <c r="E22" s="2">
        <v>1.360001</v>
      </c>
      <c r="F22" s="10">
        <f>SUM(E22:E25)</f>
        <v>10.56000100000001</v>
      </c>
      <c r="G22" s="10">
        <f>SUM(E26:E33)</f>
        <v>400.84800509999997</v>
      </c>
      <c r="H22" s="2" t="s">
        <v>8</v>
      </c>
      <c r="K22" s="21">
        <v>19</v>
      </c>
      <c r="L22" s="10">
        <v>26.7999989999999</v>
      </c>
      <c r="M22" s="27">
        <v>74.079998999999901</v>
      </c>
      <c r="N22" s="28" t="s">
        <v>81</v>
      </c>
    </row>
    <row r="23" spans="1:14" x14ac:dyDescent="0.25">
      <c r="A23" s="2" t="s">
        <v>89</v>
      </c>
      <c r="B23" s="2" t="s">
        <v>80</v>
      </c>
      <c r="C23" s="2">
        <v>7788</v>
      </c>
      <c r="D23" s="2">
        <v>7926</v>
      </c>
      <c r="E23" s="2">
        <v>6.9200000000000097</v>
      </c>
      <c r="F23" s="10"/>
      <c r="G23" s="10"/>
      <c r="K23" s="21">
        <v>20</v>
      </c>
      <c r="L23" s="10">
        <v>440.2</v>
      </c>
      <c r="M23" s="27">
        <v>0</v>
      </c>
      <c r="N23" s="28" t="s">
        <v>81</v>
      </c>
    </row>
    <row r="24" spans="1:14" x14ac:dyDescent="0.25">
      <c r="A24" s="2" t="s">
        <v>89</v>
      </c>
      <c r="B24" s="2" t="s">
        <v>80</v>
      </c>
      <c r="C24" s="2">
        <v>1309</v>
      </c>
      <c r="D24" s="2">
        <v>1316</v>
      </c>
      <c r="E24" s="2">
        <v>0.28000000000000103</v>
      </c>
      <c r="F24" s="10"/>
      <c r="G24" s="10"/>
      <c r="K24" s="21">
        <v>21</v>
      </c>
      <c r="L24" s="10">
        <v>243.35999499999986</v>
      </c>
      <c r="M24" s="27">
        <v>54.200004000000042</v>
      </c>
      <c r="N24" s="28" t="s">
        <v>81</v>
      </c>
    </row>
    <row r="25" spans="1:14" x14ac:dyDescent="0.25">
      <c r="A25" s="2" t="s">
        <v>89</v>
      </c>
      <c r="B25" s="2" t="s">
        <v>80</v>
      </c>
      <c r="C25" s="2">
        <v>1257</v>
      </c>
      <c r="D25" s="2">
        <v>1297</v>
      </c>
      <c r="E25" s="2">
        <v>2</v>
      </c>
      <c r="F25" s="10"/>
      <c r="G25" s="10"/>
      <c r="K25" s="21">
        <v>22</v>
      </c>
      <c r="L25" s="10">
        <v>266.12000299999966</v>
      </c>
      <c r="M25" s="27">
        <v>5.7200000000000202</v>
      </c>
      <c r="N25" s="28" t="s">
        <v>81</v>
      </c>
    </row>
    <row r="26" spans="1:14" x14ac:dyDescent="0.25">
      <c r="A26" s="2" t="s">
        <v>89</v>
      </c>
      <c r="B26" s="2" t="s">
        <v>87</v>
      </c>
      <c r="C26" s="2">
        <v>6746</v>
      </c>
      <c r="D26" s="2">
        <v>7700</v>
      </c>
      <c r="E26" s="2">
        <v>47.640002000000003</v>
      </c>
      <c r="F26" s="10"/>
      <c r="G26" s="10"/>
      <c r="K26" s="21">
        <v>23</v>
      </c>
      <c r="L26" s="10">
        <v>150.99999799999998</v>
      </c>
      <c r="M26" s="27">
        <v>0</v>
      </c>
      <c r="N26" s="28" t="s">
        <v>81</v>
      </c>
    </row>
    <row r="27" spans="1:14" x14ac:dyDescent="0.25">
      <c r="A27" s="2" t="s">
        <v>89</v>
      </c>
      <c r="B27" s="2" t="s">
        <v>87</v>
      </c>
      <c r="C27" s="2">
        <v>10053</v>
      </c>
      <c r="D27" s="2">
        <v>10508</v>
      </c>
      <c r="E27" s="2">
        <v>22.680001000000001</v>
      </c>
      <c r="F27" s="10"/>
      <c r="G27" s="10"/>
      <c r="K27" s="21">
        <v>24</v>
      </c>
      <c r="L27" s="10">
        <v>0</v>
      </c>
      <c r="M27" s="27">
        <v>193.44000200000002</v>
      </c>
      <c r="N27" s="28" t="s">
        <v>88</v>
      </c>
    </row>
    <row r="28" spans="1:14" x14ac:dyDescent="0.25">
      <c r="A28" s="2" t="s">
        <v>89</v>
      </c>
      <c r="B28" s="2" t="s">
        <v>87</v>
      </c>
      <c r="C28" s="2">
        <v>1535</v>
      </c>
      <c r="D28" s="2">
        <v>6727</v>
      </c>
      <c r="E28" s="2">
        <v>276.04000100000002</v>
      </c>
      <c r="F28" s="10"/>
      <c r="G28" s="10"/>
      <c r="K28" s="21">
        <v>25</v>
      </c>
      <c r="L28" s="10">
        <v>578</v>
      </c>
      <c r="M28" s="27">
        <v>0</v>
      </c>
      <c r="N28" s="28" t="s">
        <v>81</v>
      </c>
    </row>
    <row r="29" spans="1:14" x14ac:dyDescent="0.25">
      <c r="A29" s="2" t="s">
        <v>89</v>
      </c>
      <c r="B29" s="2" t="s">
        <v>87</v>
      </c>
      <c r="C29" s="2">
        <v>9189</v>
      </c>
      <c r="D29" s="2">
        <v>9576</v>
      </c>
      <c r="E29" s="2">
        <v>19.399998999999902</v>
      </c>
      <c r="F29" s="10"/>
      <c r="G29" s="10"/>
      <c r="K29" s="21">
        <v>26</v>
      </c>
      <c r="L29" s="10">
        <v>156.0400019999999</v>
      </c>
      <c r="M29" s="27">
        <v>131.35999399999986</v>
      </c>
      <c r="N29" s="28" t="s">
        <v>88</v>
      </c>
    </row>
    <row r="30" spans="1:14" x14ac:dyDescent="0.25">
      <c r="A30" s="2" t="s">
        <v>89</v>
      </c>
      <c r="B30" s="2" t="s">
        <v>87</v>
      </c>
      <c r="C30" s="2">
        <v>8658</v>
      </c>
      <c r="D30" s="2">
        <v>9187</v>
      </c>
      <c r="E30" s="2">
        <v>2.6400001</v>
      </c>
      <c r="F30" s="10"/>
      <c r="G30" s="10"/>
      <c r="K30" s="21">
        <v>27</v>
      </c>
      <c r="L30" s="10">
        <v>0</v>
      </c>
      <c r="M30" s="27">
        <v>174.71999599999972</v>
      </c>
      <c r="N30" s="28" t="s">
        <v>88</v>
      </c>
    </row>
    <row r="31" spans="1:14" x14ac:dyDescent="0.25">
      <c r="A31" s="2" t="s">
        <v>89</v>
      </c>
      <c r="B31" s="2" t="s">
        <v>87</v>
      </c>
      <c r="C31" s="2">
        <v>697</v>
      </c>
      <c r="D31" s="2">
        <v>1122</v>
      </c>
      <c r="E31" s="2">
        <v>23.840001000000001</v>
      </c>
      <c r="F31" s="10"/>
      <c r="G31" s="10"/>
      <c r="K31" s="21">
        <v>28</v>
      </c>
      <c r="L31" s="10">
        <v>262.59999399999981</v>
      </c>
      <c r="M31" s="27">
        <v>0</v>
      </c>
      <c r="N31" s="28" t="s">
        <v>81</v>
      </c>
    </row>
    <row r="32" spans="1:14" x14ac:dyDescent="0.25">
      <c r="A32" s="2" t="s">
        <v>89</v>
      </c>
      <c r="B32" s="2" t="s">
        <v>87</v>
      </c>
      <c r="C32" s="2">
        <v>8020</v>
      </c>
      <c r="D32" s="2">
        <v>8269</v>
      </c>
      <c r="E32" s="2">
        <v>1.248</v>
      </c>
      <c r="F32" s="10"/>
      <c r="G32" s="10"/>
      <c r="K32" s="21">
        <v>29</v>
      </c>
      <c r="L32" s="10">
        <v>8.3600010000000093</v>
      </c>
      <c r="M32" s="27">
        <v>334.35999800000002</v>
      </c>
      <c r="N32" s="28" t="s">
        <v>88</v>
      </c>
    </row>
    <row r="33" spans="1:25" x14ac:dyDescent="0.25">
      <c r="A33" s="2" t="s">
        <v>89</v>
      </c>
      <c r="B33" s="2" t="s">
        <v>87</v>
      </c>
      <c r="C33" s="2">
        <v>539</v>
      </c>
      <c r="D33" s="2">
        <v>688</v>
      </c>
      <c r="E33" s="2">
        <v>7.3600009999999996</v>
      </c>
      <c r="F33" s="10"/>
      <c r="G33" s="10"/>
      <c r="K33" s="21">
        <v>30</v>
      </c>
      <c r="L33" s="10">
        <v>0</v>
      </c>
      <c r="M33" s="27">
        <v>195.68000299999997</v>
      </c>
      <c r="N33" s="28" t="s">
        <v>88</v>
      </c>
    </row>
    <row r="34" spans="1:25" x14ac:dyDescent="0.25">
      <c r="F34" s="10"/>
      <c r="G34" s="10"/>
      <c r="K34" s="21">
        <v>31</v>
      </c>
      <c r="L34" s="10">
        <v>182.440001</v>
      </c>
      <c r="M34" s="27">
        <v>137.24000100000001</v>
      </c>
      <c r="N34" s="28" t="s">
        <v>88</v>
      </c>
    </row>
    <row r="35" spans="1:25" x14ac:dyDescent="0.25">
      <c r="A35" s="2" t="s">
        <v>90</v>
      </c>
      <c r="B35" s="2" t="s">
        <v>80</v>
      </c>
      <c r="C35" s="2">
        <v>68</v>
      </c>
      <c r="D35" s="2">
        <v>5669</v>
      </c>
      <c r="E35" s="2">
        <v>280.56</v>
      </c>
      <c r="F35" s="10">
        <v>280.56</v>
      </c>
      <c r="G35" s="10">
        <v>0</v>
      </c>
      <c r="H35" s="2" t="s">
        <v>81</v>
      </c>
      <c r="K35" s="21">
        <v>32</v>
      </c>
      <c r="L35" s="10">
        <v>73.879998999999899</v>
      </c>
      <c r="M35" s="27">
        <v>94.480002000000013</v>
      </c>
      <c r="N35" s="28" t="s">
        <v>88</v>
      </c>
    </row>
    <row r="36" spans="1:25" x14ac:dyDescent="0.25">
      <c r="F36" s="10"/>
      <c r="G36" s="10"/>
      <c r="K36" s="21">
        <v>33</v>
      </c>
      <c r="L36" s="10">
        <v>131.36000299999998</v>
      </c>
      <c r="M36" s="27">
        <v>0</v>
      </c>
      <c r="N36" s="28" t="s">
        <v>81</v>
      </c>
    </row>
    <row r="37" spans="1:25" x14ac:dyDescent="0.25">
      <c r="A37" s="2" t="s">
        <v>91</v>
      </c>
      <c r="B37" s="2" t="s">
        <v>87</v>
      </c>
      <c r="C37" s="2">
        <v>3906</v>
      </c>
      <c r="D37" s="2">
        <v>4088</v>
      </c>
      <c r="E37" s="2">
        <v>9.08000100000001</v>
      </c>
      <c r="F37" s="2">
        <v>0</v>
      </c>
      <c r="G37" s="10">
        <f>SUM(E37)</f>
        <v>9.08000100000001</v>
      </c>
      <c r="H37" s="2" t="s">
        <v>8</v>
      </c>
      <c r="K37" s="21">
        <v>34</v>
      </c>
      <c r="L37" s="10">
        <v>100.399998</v>
      </c>
      <c r="M37" s="27">
        <v>410.11999799999995</v>
      </c>
      <c r="N37" s="28" t="s">
        <v>88</v>
      </c>
    </row>
    <row r="38" spans="1:25" x14ac:dyDescent="0.25">
      <c r="F38" s="10"/>
      <c r="G38" s="10"/>
      <c r="K38" s="21">
        <v>35</v>
      </c>
      <c r="L38" s="10">
        <v>85.27999599999977</v>
      </c>
      <c r="M38" s="27">
        <v>158.55999899999978</v>
      </c>
      <c r="N38" s="28" t="s">
        <v>81</v>
      </c>
    </row>
    <row r="39" spans="1:25" x14ac:dyDescent="0.25">
      <c r="A39" s="2" t="s">
        <v>92</v>
      </c>
      <c r="B39" s="2" t="s">
        <v>80</v>
      </c>
      <c r="C39" s="2">
        <v>5127</v>
      </c>
      <c r="D39" s="2">
        <v>5261</v>
      </c>
      <c r="E39" s="2">
        <v>6.68</v>
      </c>
      <c r="F39" s="10">
        <f>SUM(E39:E41)</f>
        <v>11.319999999999979</v>
      </c>
      <c r="G39" s="10">
        <f>SUM(E42:E44)</f>
        <v>15.51999899999992</v>
      </c>
      <c r="H39" s="2" t="s">
        <v>82</v>
      </c>
      <c r="K39" s="21">
        <v>36</v>
      </c>
      <c r="L39" s="10">
        <v>173.15999899999969</v>
      </c>
      <c r="M39" s="27">
        <v>192.11999599999979</v>
      </c>
      <c r="N39" s="28" t="s">
        <v>8</v>
      </c>
    </row>
    <row r="40" spans="1:25" x14ac:dyDescent="0.25">
      <c r="A40" s="2" t="s">
        <v>92</v>
      </c>
      <c r="B40" s="2" t="s">
        <v>80</v>
      </c>
      <c r="C40" s="2">
        <v>4653</v>
      </c>
      <c r="D40" s="2">
        <v>4686</v>
      </c>
      <c r="E40" s="2">
        <v>1.6399999999999799</v>
      </c>
      <c r="F40" s="10"/>
      <c r="G40" s="10"/>
      <c r="K40" s="21">
        <v>37</v>
      </c>
      <c r="L40" s="10">
        <v>0</v>
      </c>
      <c r="M40" s="27">
        <v>6.24</v>
      </c>
      <c r="N40" s="28" t="s">
        <v>88</v>
      </c>
    </row>
    <row r="41" spans="1:25" x14ac:dyDescent="0.25">
      <c r="A41" s="2" t="s">
        <v>92</v>
      </c>
      <c r="B41" s="2" t="s">
        <v>80</v>
      </c>
      <c r="C41" s="2">
        <v>2901</v>
      </c>
      <c r="D41" s="2">
        <v>2961</v>
      </c>
      <c r="E41" s="2">
        <v>3</v>
      </c>
      <c r="F41" s="10"/>
      <c r="G41" s="10"/>
      <c r="K41" s="21">
        <v>38</v>
      </c>
      <c r="L41" s="10">
        <v>99.760002999999912</v>
      </c>
      <c r="M41" s="27">
        <v>49.159998999999992</v>
      </c>
      <c r="N41" s="28" t="s">
        <v>88</v>
      </c>
    </row>
    <row r="42" spans="1:25" x14ac:dyDescent="0.25">
      <c r="A42" s="2" t="s">
        <v>92</v>
      </c>
      <c r="B42" s="2" t="s">
        <v>87</v>
      </c>
      <c r="C42" s="2">
        <v>4141</v>
      </c>
      <c r="D42" s="2">
        <v>4219</v>
      </c>
      <c r="E42" s="2">
        <v>3.9199999999999799</v>
      </c>
      <c r="F42" s="10"/>
      <c r="G42" s="10"/>
      <c r="K42" s="21">
        <v>39</v>
      </c>
      <c r="L42" s="10">
        <v>27.839993999999948</v>
      </c>
      <c r="M42" s="27">
        <v>234.36000500000003</v>
      </c>
      <c r="N42" s="28" t="s">
        <v>88</v>
      </c>
    </row>
    <row r="43" spans="1:25" x14ac:dyDescent="0.25">
      <c r="A43" s="2" t="s">
        <v>92</v>
      </c>
      <c r="B43" s="2" t="s">
        <v>87</v>
      </c>
      <c r="C43" s="2">
        <v>5581</v>
      </c>
      <c r="D43" s="2">
        <v>5737</v>
      </c>
      <c r="E43" s="2">
        <v>7.7999989999999499</v>
      </c>
      <c r="F43" s="10"/>
      <c r="G43" s="10"/>
      <c r="K43" s="21">
        <v>40</v>
      </c>
      <c r="L43" s="10">
        <v>65.039996999999786</v>
      </c>
      <c r="M43" s="27">
        <v>65.360002000000037</v>
      </c>
      <c r="N43" s="28" t="s">
        <v>81</v>
      </c>
    </row>
    <row r="44" spans="1:25" x14ac:dyDescent="0.25">
      <c r="A44" s="2" t="s">
        <v>92</v>
      </c>
      <c r="B44" s="2" t="s">
        <v>87</v>
      </c>
      <c r="C44" s="2">
        <v>49</v>
      </c>
      <c r="D44" s="2">
        <v>68</v>
      </c>
      <c r="E44" s="2">
        <v>3.7999999999999901</v>
      </c>
      <c r="F44" s="10"/>
      <c r="G44" s="10"/>
      <c r="K44" s="21">
        <v>41</v>
      </c>
      <c r="L44" s="10">
        <v>3.68</v>
      </c>
      <c r="M44" s="27">
        <v>0.720000999999999</v>
      </c>
      <c r="N44" s="28" t="s">
        <v>82</v>
      </c>
    </row>
    <row r="45" spans="1:25" x14ac:dyDescent="0.25">
      <c r="F45" s="10"/>
      <c r="G45" s="10"/>
      <c r="K45" s="21">
        <v>42</v>
      </c>
      <c r="L45" s="10">
        <v>10.720001</v>
      </c>
      <c r="M45" s="27">
        <v>379.68000099999972</v>
      </c>
      <c r="N45" s="28" t="s">
        <v>8</v>
      </c>
    </row>
    <row r="46" spans="1:25" x14ac:dyDescent="0.25">
      <c r="A46" s="2" t="s">
        <v>94</v>
      </c>
      <c r="B46" s="2" t="s">
        <v>80</v>
      </c>
      <c r="C46" s="2">
        <v>6765</v>
      </c>
      <c r="D46" s="2">
        <v>6817</v>
      </c>
      <c r="E46" s="2">
        <v>2.59999899999996</v>
      </c>
      <c r="F46" s="10">
        <f>SUM(E46:E47)</f>
        <v>117.35999899999996</v>
      </c>
      <c r="G46" s="10">
        <f>SUM(E48:E52)</f>
        <v>23.359999999999939</v>
      </c>
      <c r="H46" s="2" t="s">
        <v>81</v>
      </c>
      <c r="K46" s="21">
        <v>43</v>
      </c>
      <c r="L46" s="10">
        <v>485.48000200000013</v>
      </c>
      <c r="M46" s="27">
        <v>23.159997999999899</v>
      </c>
      <c r="N46" s="28" t="s">
        <v>88</v>
      </c>
    </row>
    <row r="47" spans="1:25" x14ac:dyDescent="0.25">
      <c r="A47" s="2" t="s">
        <v>94</v>
      </c>
      <c r="B47" s="2" t="s">
        <v>80</v>
      </c>
      <c r="C47" s="2">
        <v>6882</v>
      </c>
      <c r="D47" s="2">
        <v>9178</v>
      </c>
      <c r="E47" s="2">
        <v>114.76</v>
      </c>
      <c r="F47" s="10"/>
      <c r="G47" s="10"/>
      <c r="K47" s="21">
        <v>44</v>
      </c>
      <c r="L47" s="10">
        <v>13.719999000000019</v>
      </c>
      <c r="M47" s="27">
        <v>202.00000499999996</v>
      </c>
      <c r="N47" s="28" t="s">
        <v>88</v>
      </c>
    </row>
    <row r="48" spans="1:25" x14ac:dyDescent="0.25">
      <c r="A48" s="2" t="s">
        <v>94</v>
      </c>
      <c r="B48" s="2" t="s">
        <v>87</v>
      </c>
      <c r="C48" s="2">
        <v>9982</v>
      </c>
      <c r="D48" s="2">
        <v>10112</v>
      </c>
      <c r="E48" s="2">
        <v>6.51999999999998</v>
      </c>
      <c r="F48" s="10"/>
      <c r="G48" s="10"/>
      <c r="K48" s="21">
        <v>45</v>
      </c>
      <c r="L48" s="10">
        <v>24.08000000000002</v>
      </c>
      <c r="M48" s="27">
        <v>374.71999999999991</v>
      </c>
      <c r="N48" s="28" t="s">
        <v>88</v>
      </c>
      <c r="Y48" s="9" t="s">
        <v>230</v>
      </c>
    </row>
    <row r="49" spans="1:30" x14ac:dyDescent="0.25">
      <c r="A49" s="2" t="s">
        <v>94</v>
      </c>
      <c r="B49" s="2" t="s">
        <v>87</v>
      </c>
      <c r="C49" s="2">
        <v>6411</v>
      </c>
      <c r="D49" s="2">
        <v>6538</v>
      </c>
      <c r="E49" s="2">
        <v>6.2800010000000199</v>
      </c>
      <c r="F49" s="10"/>
      <c r="G49" s="10"/>
      <c r="K49" s="21">
        <v>46</v>
      </c>
      <c r="L49" s="10">
        <v>20.479997999999949</v>
      </c>
      <c r="M49" s="27">
        <v>28.879995999999998</v>
      </c>
      <c r="N49" s="28" t="s">
        <v>82</v>
      </c>
      <c r="R49" s="9" t="s">
        <v>229</v>
      </c>
      <c r="Z49" t="s">
        <v>231</v>
      </c>
      <c r="AA49" t="s">
        <v>232</v>
      </c>
    </row>
    <row r="50" spans="1:30" x14ac:dyDescent="0.25">
      <c r="A50" s="2" t="s">
        <v>94</v>
      </c>
      <c r="B50" s="2" t="s">
        <v>87</v>
      </c>
      <c r="C50" s="2">
        <v>5967</v>
      </c>
      <c r="D50" s="2">
        <v>6115</v>
      </c>
      <c r="E50" s="2">
        <v>7.4399999999999897</v>
      </c>
      <c r="F50" s="10"/>
      <c r="G50" s="10"/>
      <c r="K50" s="21">
        <v>47</v>
      </c>
      <c r="L50" s="10">
        <v>13.159999999999989</v>
      </c>
      <c r="M50" s="27">
        <v>0.32</v>
      </c>
      <c r="N50" s="28" t="s">
        <v>95</v>
      </c>
      <c r="Y50" t="s">
        <v>84</v>
      </c>
      <c r="Z50">
        <v>18</v>
      </c>
      <c r="AA50">
        <v>20</v>
      </c>
      <c r="AC50" t="s">
        <v>84</v>
      </c>
      <c r="AD50" t="s">
        <v>88</v>
      </c>
    </row>
    <row r="51" spans="1:30" x14ac:dyDescent="0.25">
      <c r="A51" s="2" t="s">
        <v>94</v>
      </c>
      <c r="B51" s="2" t="s">
        <v>87</v>
      </c>
      <c r="C51" s="2">
        <v>6196</v>
      </c>
      <c r="D51" s="2">
        <v>6231</v>
      </c>
      <c r="E51" s="2">
        <v>1.7999989999999499</v>
      </c>
      <c r="F51" s="10"/>
      <c r="G51" s="10"/>
      <c r="K51" s="21">
        <v>48</v>
      </c>
      <c r="L51" s="10">
        <v>7.0799999999999095</v>
      </c>
      <c r="M51" s="27">
        <v>24.399994999999844</v>
      </c>
      <c r="N51" s="29" t="s">
        <v>82</v>
      </c>
      <c r="R51" t="s">
        <v>228</v>
      </c>
      <c r="S51" t="s">
        <v>8</v>
      </c>
      <c r="Y51" t="s">
        <v>88</v>
      </c>
      <c r="Z51">
        <v>22</v>
      </c>
      <c r="AA51">
        <v>20</v>
      </c>
      <c r="AC51">
        <v>18</v>
      </c>
      <c r="AD51">
        <v>-22</v>
      </c>
    </row>
    <row r="52" spans="1:30" x14ac:dyDescent="0.25">
      <c r="A52" s="2" t="s">
        <v>94</v>
      </c>
      <c r="B52" s="2" t="s">
        <v>87</v>
      </c>
      <c r="C52" s="2">
        <v>169</v>
      </c>
      <c r="D52" s="2">
        <v>188</v>
      </c>
      <c r="E52" s="2">
        <v>1.32</v>
      </c>
      <c r="F52" s="10"/>
      <c r="G52" s="10"/>
      <c r="K52" s="26" t="s">
        <v>9</v>
      </c>
      <c r="L52" s="30">
        <f>AVERAGE(L4:L51)</f>
        <v>103.02416643749994</v>
      </c>
      <c r="M52" s="31">
        <f>AVERAGE(M4:M51)</f>
        <v>99.747666397916603</v>
      </c>
      <c r="R52">
        <v>103.024</v>
      </c>
      <c r="S52">
        <v>-99.75</v>
      </c>
      <c r="Y52" t="s">
        <v>233</v>
      </c>
      <c r="Z52">
        <v>40</v>
      </c>
      <c r="AA52">
        <v>40</v>
      </c>
      <c r="AC52">
        <v>0.45</v>
      </c>
      <c r="AD52">
        <v>-0.5</v>
      </c>
    </row>
    <row r="53" spans="1:30" x14ac:dyDescent="0.25">
      <c r="F53" s="10"/>
      <c r="G53" s="10"/>
      <c r="K53" s="21" t="s">
        <v>10</v>
      </c>
      <c r="L53" s="2">
        <f>STDEV(L4:L51)</f>
        <v>131.96545652786421</v>
      </c>
      <c r="M53" s="20">
        <f>STDEV(M4:M51)</f>
        <v>123.52277273071709</v>
      </c>
    </row>
    <row r="54" spans="1:30" x14ac:dyDescent="0.25">
      <c r="A54" s="2" t="s">
        <v>96</v>
      </c>
      <c r="B54" s="2" t="s">
        <v>80</v>
      </c>
      <c r="C54" s="2">
        <v>1009</v>
      </c>
      <c r="D54" s="2">
        <v>1349</v>
      </c>
      <c r="E54" s="2">
        <v>87.24</v>
      </c>
      <c r="F54" s="10">
        <f>SUM(E54:E60)</f>
        <v>120.68000099999989</v>
      </c>
      <c r="G54" s="10">
        <f>SUM(E61:E65)</f>
        <v>100.55999699999995</v>
      </c>
      <c r="H54" s="2" t="s">
        <v>81</v>
      </c>
      <c r="K54" s="22" t="s">
        <v>11</v>
      </c>
      <c r="L54" s="23">
        <f>L53/SQRT(48)</f>
        <v>19.047572962523564</v>
      </c>
      <c r="M54" s="24">
        <f>M53/SQRT(48)</f>
        <v>17.828976521782121</v>
      </c>
    </row>
    <row r="55" spans="1:30" x14ac:dyDescent="0.25">
      <c r="A55" s="2" t="s">
        <v>96</v>
      </c>
      <c r="B55" s="2" t="s">
        <v>80</v>
      </c>
      <c r="C55" s="2">
        <v>939</v>
      </c>
      <c r="D55" s="2">
        <v>948</v>
      </c>
      <c r="E55" s="2">
        <v>0.35999899999998702</v>
      </c>
      <c r="F55" s="10"/>
      <c r="G55" s="10"/>
    </row>
    <row r="56" spans="1:30" x14ac:dyDescent="0.25">
      <c r="A56" s="2" t="s">
        <v>96</v>
      </c>
      <c r="B56" s="2" t="s">
        <v>80</v>
      </c>
      <c r="C56" s="2">
        <v>2599</v>
      </c>
      <c r="D56" s="2">
        <v>2667</v>
      </c>
      <c r="E56" s="2">
        <v>3.4399999999999902</v>
      </c>
      <c r="F56" s="10"/>
      <c r="G56" s="10"/>
    </row>
    <row r="57" spans="1:30" x14ac:dyDescent="0.25">
      <c r="A57" s="2" t="s">
        <v>96</v>
      </c>
      <c r="B57" s="2" t="s">
        <v>80</v>
      </c>
      <c r="C57" s="2">
        <v>1971</v>
      </c>
      <c r="D57" s="2">
        <v>2190</v>
      </c>
      <c r="E57" s="2">
        <v>10.840001000000001</v>
      </c>
      <c r="F57" s="10"/>
      <c r="G57" s="10"/>
    </row>
    <row r="58" spans="1:30" x14ac:dyDescent="0.25">
      <c r="A58" s="2" t="s">
        <v>96</v>
      </c>
      <c r="B58" s="2" t="s">
        <v>80</v>
      </c>
      <c r="C58" s="2">
        <v>5580</v>
      </c>
      <c r="D58" s="2">
        <v>5713</v>
      </c>
      <c r="E58" s="2">
        <v>6.7199989999999099</v>
      </c>
      <c r="F58" s="10"/>
      <c r="G58" s="10"/>
    </row>
    <row r="59" spans="1:30" x14ac:dyDescent="0.25">
      <c r="A59" s="2" t="s">
        <v>96</v>
      </c>
      <c r="B59" s="2" t="s">
        <v>80</v>
      </c>
      <c r="C59" s="2">
        <v>3242</v>
      </c>
      <c r="D59" s="2">
        <v>3296</v>
      </c>
      <c r="E59" s="2">
        <v>2.6400020000000302</v>
      </c>
      <c r="F59" s="10"/>
      <c r="G59" s="10"/>
    </row>
    <row r="60" spans="1:30" x14ac:dyDescent="0.25">
      <c r="A60" s="2" t="s">
        <v>96</v>
      </c>
      <c r="B60" s="2" t="s">
        <v>80</v>
      </c>
      <c r="C60" s="2">
        <v>2244</v>
      </c>
      <c r="D60" s="2">
        <v>2432</v>
      </c>
      <c r="E60" s="2">
        <v>9.4399999999999906</v>
      </c>
      <c r="F60" s="10"/>
      <c r="G60" s="10"/>
    </row>
    <row r="61" spans="1:30" x14ac:dyDescent="0.25">
      <c r="A61" s="2" t="s">
        <v>96</v>
      </c>
      <c r="B61" s="2" t="s">
        <v>87</v>
      </c>
      <c r="C61" s="2">
        <v>69</v>
      </c>
      <c r="D61" s="2">
        <v>418</v>
      </c>
      <c r="E61" s="2">
        <v>89.119999000000007</v>
      </c>
      <c r="F61" s="10"/>
      <c r="G61" s="10"/>
    </row>
    <row r="62" spans="1:30" x14ac:dyDescent="0.25">
      <c r="A62" s="2" t="s">
        <v>96</v>
      </c>
      <c r="B62" s="2" t="s">
        <v>87</v>
      </c>
      <c r="C62" s="2">
        <v>1491</v>
      </c>
      <c r="D62" s="2">
        <v>1594</v>
      </c>
      <c r="E62" s="2">
        <v>5.0799989999999804</v>
      </c>
      <c r="F62" s="10"/>
      <c r="G62" s="10"/>
    </row>
    <row r="63" spans="1:30" x14ac:dyDescent="0.25">
      <c r="A63" s="2" t="s">
        <v>96</v>
      </c>
      <c r="B63" s="2" t="s">
        <v>87</v>
      </c>
      <c r="C63" s="2">
        <v>30</v>
      </c>
      <c r="D63" s="2">
        <v>38</v>
      </c>
      <c r="E63" s="2">
        <v>0.31999999999999901</v>
      </c>
      <c r="F63" s="10"/>
      <c r="G63" s="10"/>
    </row>
    <row r="64" spans="1:30" x14ac:dyDescent="0.25">
      <c r="A64" s="2" t="s">
        <v>96</v>
      </c>
      <c r="B64" s="2" t="s">
        <v>87</v>
      </c>
      <c r="C64" s="2">
        <v>3001</v>
      </c>
      <c r="D64" s="2">
        <v>3122</v>
      </c>
      <c r="E64" s="2">
        <v>6.0399989999999599</v>
      </c>
      <c r="F64" s="10"/>
      <c r="G64" s="10"/>
    </row>
    <row r="65" spans="1:8" x14ac:dyDescent="0.25">
      <c r="A65" s="2" t="s">
        <v>96</v>
      </c>
      <c r="B65" s="2" t="s">
        <v>87</v>
      </c>
      <c r="C65" s="2">
        <v>48</v>
      </c>
      <c r="D65" s="2">
        <v>48</v>
      </c>
      <c r="E65" s="2">
        <v>0</v>
      </c>
      <c r="F65" s="10"/>
      <c r="G65" s="10"/>
    </row>
    <row r="66" spans="1:8" x14ac:dyDescent="0.25">
      <c r="F66" s="10"/>
      <c r="G66" s="10"/>
    </row>
    <row r="67" spans="1:8" x14ac:dyDescent="0.25">
      <c r="A67" s="2" t="s">
        <v>97</v>
      </c>
      <c r="B67" s="2" t="s">
        <v>80</v>
      </c>
      <c r="C67" s="2">
        <v>5958</v>
      </c>
      <c r="D67" s="2">
        <v>5984</v>
      </c>
      <c r="E67" s="2">
        <v>1.35999899999995</v>
      </c>
      <c r="F67" s="10">
        <f>SUM(E67:E70)</f>
        <v>17.75999899999994</v>
      </c>
      <c r="G67" s="10">
        <f>SUM(E71:E78)</f>
        <v>105.39999499999968</v>
      </c>
      <c r="H67" s="2" t="s">
        <v>86</v>
      </c>
    </row>
    <row r="68" spans="1:8" x14ac:dyDescent="0.25">
      <c r="A68" s="2" t="s">
        <v>97</v>
      </c>
      <c r="B68" s="2" t="s">
        <v>80</v>
      </c>
      <c r="C68" s="2">
        <v>1331</v>
      </c>
      <c r="D68" s="2">
        <v>1355</v>
      </c>
      <c r="E68" s="2">
        <v>1.15999899999999</v>
      </c>
      <c r="F68" s="10"/>
      <c r="G68" s="10"/>
    </row>
    <row r="69" spans="1:8" x14ac:dyDescent="0.25">
      <c r="A69" s="2" t="s">
        <v>97</v>
      </c>
      <c r="B69" s="2" t="s">
        <v>80</v>
      </c>
      <c r="C69" s="2">
        <v>5191</v>
      </c>
      <c r="D69" s="2">
        <v>5225</v>
      </c>
      <c r="E69" s="2">
        <v>1.6800010000000001</v>
      </c>
      <c r="F69" s="10"/>
      <c r="G69" s="10"/>
    </row>
    <row r="70" spans="1:8" x14ac:dyDescent="0.25">
      <c r="A70" s="2" t="s">
        <v>97</v>
      </c>
      <c r="B70" s="2" t="s">
        <v>80</v>
      </c>
      <c r="C70" s="2">
        <v>8072</v>
      </c>
      <c r="D70" s="2">
        <v>8343</v>
      </c>
      <c r="E70" s="2">
        <v>13.56</v>
      </c>
      <c r="F70" s="10"/>
      <c r="G70" s="10"/>
    </row>
    <row r="71" spans="1:8" x14ac:dyDescent="0.25">
      <c r="A71" s="2" t="s">
        <v>97</v>
      </c>
      <c r="B71" s="2" t="s">
        <v>87</v>
      </c>
      <c r="C71" s="2">
        <v>2491</v>
      </c>
      <c r="D71" s="2">
        <v>3958</v>
      </c>
      <c r="E71" s="2">
        <v>73.279998999999904</v>
      </c>
      <c r="F71" s="10"/>
      <c r="G71" s="10"/>
    </row>
    <row r="72" spans="1:8" x14ac:dyDescent="0.25">
      <c r="A72" s="2" t="s">
        <v>97</v>
      </c>
      <c r="B72" s="2" t="s">
        <v>87</v>
      </c>
      <c r="C72" s="2">
        <v>4820</v>
      </c>
      <c r="D72" s="2">
        <v>4838</v>
      </c>
      <c r="E72" s="2">
        <v>0.79999899999998503</v>
      </c>
      <c r="F72" s="10"/>
      <c r="G72" s="10"/>
    </row>
    <row r="73" spans="1:8" x14ac:dyDescent="0.25">
      <c r="A73" s="2" t="s">
        <v>97</v>
      </c>
      <c r="B73" s="2" t="s">
        <v>87</v>
      </c>
      <c r="C73" s="2">
        <v>2319</v>
      </c>
      <c r="D73" s="2">
        <v>2485</v>
      </c>
      <c r="E73" s="2">
        <v>8.2000010000000003</v>
      </c>
      <c r="F73" s="10"/>
      <c r="G73" s="10"/>
    </row>
    <row r="74" spans="1:8" x14ac:dyDescent="0.25">
      <c r="A74" s="2" t="s">
        <v>97</v>
      </c>
      <c r="B74" s="2" t="s">
        <v>87</v>
      </c>
      <c r="C74" s="2">
        <v>2265</v>
      </c>
      <c r="D74" s="2">
        <v>2297</v>
      </c>
      <c r="E74" s="2">
        <v>1.56</v>
      </c>
      <c r="F74" s="10"/>
      <c r="G74" s="10"/>
    </row>
    <row r="75" spans="1:8" x14ac:dyDescent="0.25">
      <c r="A75" s="2" t="s">
        <v>97</v>
      </c>
      <c r="B75" s="2" t="s">
        <v>87</v>
      </c>
      <c r="C75" s="2">
        <v>862</v>
      </c>
      <c r="D75" s="2">
        <v>912</v>
      </c>
      <c r="E75" s="2">
        <v>2.5199989999999901</v>
      </c>
      <c r="F75" s="10"/>
      <c r="G75" s="10"/>
    </row>
    <row r="76" spans="1:8" x14ac:dyDescent="0.25">
      <c r="A76" s="2" t="s">
        <v>97</v>
      </c>
      <c r="B76" s="2" t="s">
        <v>87</v>
      </c>
      <c r="C76" s="2">
        <v>9079</v>
      </c>
      <c r="D76" s="2">
        <v>9121</v>
      </c>
      <c r="E76" s="2">
        <v>10.439998999999901</v>
      </c>
      <c r="F76" s="10"/>
      <c r="G76" s="10"/>
    </row>
    <row r="77" spans="1:8" x14ac:dyDescent="0.25">
      <c r="A77" s="2" t="s">
        <v>97</v>
      </c>
      <c r="B77" s="2" t="s">
        <v>87</v>
      </c>
      <c r="C77" s="2">
        <v>8622</v>
      </c>
      <c r="D77" s="2">
        <v>8641</v>
      </c>
      <c r="E77" s="2">
        <v>3.0399989999999599</v>
      </c>
      <c r="F77" s="10"/>
      <c r="G77" s="10"/>
    </row>
    <row r="78" spans="1:8" x14ac:dyDescent="0.25">
      <c r="A78" s="2" t="s">
        <v>97</v>
      </c>
      <c r="B78" s="2" t="s">
        <v>87</v>
      </c>
      <c r="C78" s="2">
        <v>9042</v>
      </c>
      <c r="D78" s="2">
        <v>9071</v>
      </c>
      <c r="E78" s="2">
        <v>5.55999899999994</v>
      </c>
      <c r="F78" s="10"/>
      <c r="G78" s="10"/>
    </row>
    <row r="79" spans="1:8" x14ac:dyDescent="0.25">
      <c r="F79" s="10"/>
      <c r="G79" s="10"/>
    </row>
    <row r="80" spans="1:8" x14ac:dyDescent="0.25">
      <c r="A80" s="2" t="s">
        <v>98</v>
      </c>
      <c r="B80" s="2" t="s">
        <v>80</v>
      </c>
      <c r="C80" s="2">
        <v>1309</v>
      </c>
      <c r="D80" s="2">
        <v>3286</v>
      </c>
      <c r="E80" s="2">
        <v>182.95999900000001</v>
      </c>
      <c r="F80" s="10">
        <f>SUM(E80)</f>
        <v>182.95999900000001</v>
      </c>
      <c r="G80" s="10">
        <f>SUM(E81:E84)</f>
        <v>35.599997999999879</v>
      </c>
      <c r="H80" s="2" t="s">
        <v>81</v>
      </c>
    </row>
    <row r="81" spans="1:8" x14ac:dyDescent="0.25">
      <c r="A81" s="2" t="s">
        <v>98</v>
      </c>
      <c r="B81" s="2" t="s">
        <v>87</v>
      </c>
      <c r="C81" s="2">
        <v>1049</v>
      </c>
      <c r="D81" s="2">
        <v>1078</v>
      </c>
      <c r="E81" s="2">
        <v>2.7599989999999899</v>
      </c>
      <c r="F81" s="10"/>
      <c r="G81" s="10"/>
    </row>
    <row r="82" spans="1:8" x14ac:dyDescent="0.25">
      <c r="A82" s="2" t="s">
        <v>98</v>
      </c>
      <c r="B82" s="2" t="s">
        <v>87</v>
      </c>
      <c r="C82" s="2">
        <v>1161</v>
      </c>
      <c r="D82" s="2">
        <v>1288</v>
      </c>
      <c r="E82" s="2">
        <v>14.5999999999999</v>
      </c>
      <c r="F82" s="10"/>
      <c r="G82" s="10"/>
    </row>
    <row r="83" spans="1:8" x14ac:dyDescent="0.25">
      <c r="A83" s="2" t="s">
        <v>98</v>
      </c>
      <c r="B83" s="2" t="s">
        <v>87</v>
      </c>
      <c r="C83" s="2">
        <v>819</v>
      </c>
      <c r="D83" s="2">
        <v>842</v>
      </c>
      <c r="E83" s="2">
        <v>2.4799989999999901</v>
      </c>
      <c r="F83" s="10"/>
      <c r="G83" s="10"/>
    </row>
    <row r="84" spans="1:8" x14ac:dyDescent="0.25">
      <c r="A84" s="2" t="s">
        <v>98</v>
      </c>
      <c r="B84" s="2" t="s">
        <v>87</v>
      </c>
      <c r="C84" s="2">
        <v>879</v>
      </c>
      <c r="D84" s="2">
        <v>1018</v>
      </c>
      <c r="E84" s="2">
        <v>15.76</v>
      </c>
      <c r="F84" s="10"/>
      <c r="G84" s="10"/>
    </row>
    <row r="85" spans="1:8" x14ac:dyDescent="0.25">
      <c r="F85" s="10"/>
      <c r="G85" s="10"/>
    </row>
    <row r="86" spans="1:8" x14ac:dyDescent="0.25">
      <c r="A86" s="2" t="s">
        <v>99</v>
      </c>
      <c r="B86" s="2" t="s">
        <v>80</v>
      </c>
      <c r="C86" s="2">
        <v>5207</v>
      </c>
      <c r="D86" s="2">
        <v>6257</v>
      </c>
      <c r="E86" s="2">
        <v>52.4799989999999</v>
      </c>
      <c r="F86" s="10">
        <v>52.4799989999999</v>
      </c>
      <c r="G86" s="10">
        <v>0</v>
      </c>
      <c r="H86" s="2" t="s">
        <v>81</v>
      </c>
    </row>
    <row r="87" spans="1:8" x14ac:dyDescent="0.25">
      <c r="F87" s="10"/>
      <c r="G87" s="10"/>
    </row>
    <row r="88" spans="1:8" x14ac:dyDescent="0.25">
      <c r="A88" s="2" t="s">
        <v>100</v>
      </c>
      <c r="B88" s="2" t="s">
        <v>80</v>
      </c>
      <c r="C88" s="2">
        <v>883</v>
      </c>
      <c r="D88" s="2">
        <v>1148</v>
      </c>
      <c r="E88" s="2">
        <v>13.280001</v>
      </c>
      <c r="F88" s="10">
        <f>SUM(E88:E91)</f>
        <v>25.839998999999946</v>
      </c>
      <c r="G88" s="10">
        <f>SUM(E92:E97)</f>
        <v>6.15999899999996</v>
      </c>
      <c r="H88" s="2" t="s">
        <v>82</v>
      </c>
    </row>
    <row r="89" spans="1:8" x14ac:dyDescent="0.25">
      <c r="A89" s="2" t="s">
        <v>100</v>
      </c>
      <c r="B89" s="2" t="s">
        <v>80</v>
      </c>
      <c r="C89" s="2">
        <v>1367</v>
      </c>
      <c r="D89" s="2">
        <v>1591</v>
      </c>
      <c r="E89" s="2">
        <v>11.12</v>
      </c>
      <c r="F89" s="10"/>
      <c r="G89" s="10"/>
    </row>
    <row r="90" spans="1:8" x14ac:dyDescent="0.25">
      <c r="A90" s="2" t="s">
        <v>100</v>
      </c>
      <c r="B90" s="2" t="s">
        <v>80</v>
      </c>
      <c r="C90" s="2">
        <v>9766</v>
      </c>
      <c r="D90" s="2">
        <v>9784</v>
      </c>
      <c r="E90" s="2">
        <v>0.91999899999996104</v>
      </c>
      <c r="F90" s="10"/>
      <c r="G90" s="10"/>
    </row>
    <row r="91" spans="1:8" x14ac:dyDescent="0.25">
      <c r="A91" s="2" t="s">
        <v>100</v>
      </c>
      <c r="B91" s="2" t="s">
        <v>80</v>
      </c>
      <c r="C91" s="2">
        <v>4236</v>
      </c>
      <c r="D91" s="2">
        <v>4247</v>
      </c>
      <c r="E91" s="2">
        <v>0.519998999999984</v>
      </c>
      <c r="F91" s="10"/>
      <c r="G91" s="10"/>
    </row>
    <row r="92" spans="1:8" x14ac:dyDescent="0.25">
      <c r="A92" s="2" t="s">
        <v>100</v>
      </c>
      <c r="B92" s="2" t="s">
        <v>87</v>
      </c>
      <c r="C92" s="2">
        <v>7034</v>
      </c>
      <c r="D92" s="2">
        <v>7036</v>
      </c>
      <c r="E92" s="2">
        <v>8.0001000000038403E-2</v>
      </c>
      <c r="F92" s="10"/>
      <c r="G92" s="10"/>
    </row>
    <row r="93" spans="1:8" x14ac:dyDescent="0.25">
      <c r="A93" s="2" t="s">
        <v>100</v>
      </c>
      <c r="B93" s="2" t="s">
        <v>87</v>
      </c>
      <c r="C93" s="2">
        <v>6834</v>
      </c>
      <c r="D93" s="2">
        <v>6843</v>
      </c>
      <c r="E93" s="2">
        <v>0.47999899999996298</v>
      </c>
      <c r="F93" s="10"/>
      <c r="G93" s="10"/>
    </row>
    <row r="94" spans="1:8" x14ac:dyDescent="0.25">
      <c r="A94" s="2" t="s">
        <v>100</v>
      </c>
      <c r="B94" s="2" t="s">
        <v>87</v>
      </c>
      <c r="C94" s="2">
        <v>1275</v>
      </c>
      <c r="D94" s="2">
        <v>1284</v>
      </c>
      <c r="E94" s="2">
        <v>0.35999999999999899</v>
      </c>
      <c r="F94" s="10"/>
      <c r="G94" s="10"/>
    </row>
    <row r="95" spans="1:8" x14ac:dyDescent="0.25">
      <c r="A95" s="2" t="s">
        <v>100</v>
      </c>
      <c r="B95" s="2" t="s">
        <v>87</v>
      </c>
      <c r="C95" s="2">
        <v>9580</v>
      </c>
      <c r="D95" s="2">
        <v>9635</v>
      </c>
      <c r="E95" s="2">
        <v>2.7199989999999699</v>
      </c>
      <c r="F95" s="10"/>
      <c r="G95" s="10"/>
    </row>
    <row r="96" spans="1:8" x14ac:dyDescent="0.25">
      <c r="A96" s="2" t="s">
        <v>100</v>
      </c>
      <c r="B96" s="2" t="s">
        <v>87</v>
      </c>
      <c r="C96" s="2">
        <v>1664</v>
      </c>
      <c r="D96" s="2">
        <v>1715</v>
      </c>
      <c r="E96" s="2">
        <v>2.5199999999999898</v>
      </c>
      <c r="F96" s="10"/>
      <c r="G96" s="10"/>
    </row>
    <row r="97" spans="1:8" x14ac:dyDescent="0.25">
      <c r="A97" s="2" t="s">
        <v>100</v>
      </c>
      <c r="B97" s="2" t="s">
        <v>87</v>
      </c>
      <c r="C97" s="2">
        <v>7031</v>
      </c>
      <c r="D97" s="2">
        <v>7031</v>
      </c>
      <c r="E97" s="2">
        <v>0</v>
      </c>
      <c r="F97" s="10"/>
      <c r="G97" s="10"/>
    </row>
    <row r="98" spans="1:8" x14ac:dyDescent="0.25">
      <c r="F98" s="10"/>
      <c r="G98" s="10"/>
    </row>
    <row r="99" spans="1:8" x14ac:dyDescent="0.25">
      <c r="A99" s="2" t="s">
        <v>101</v>
      </c>
      <c r="B99" s="2" t="s">
        <v>80</v>
      </c>
      <c r="C99" s="2">
        <v>6803</v>
      </c>
      <c r="D99" s="2">
        <v>6860</v>
      </c>
      <c r="E99" s="2">
        <v>2.7600010000000399</v>
      </c>
      <c r="F99" s="10">
        <f>SUM(E99:E107)</f>
        <v>156.44000300000005</v>
      </c>
      <c r="G99" s="10">
        <f>SUM(E108:E116)</f>
        <v>301.6799969999999</v>
      </c>
      <c r="H99" s="2" t="s">
        <v>88</v>
      </c>
    </row>
    <row r="100" spans="1:8" x14ac:dyDescent="0.25">
      <c r="A100" s="2" t="s">
        <v>101</v>
      </c>
      <c r="B100" s="2" t="s">
        <v>80</v>
      </c>
      <c r="C100" s="2">
        <v>6923</v>
      </c>
      <c r="D100" s="2">
        <v>8840</v>
      </c>
      <c r="E100" s="2">
        <v>95.760001000000003</v>
      </c>
      <c r="F100" s="10"/>
      <c r="G100" s="10"/>
    </row>
    <row r="101" spans="1:8" x14ac:dyDescent="0.25">
      <c r="A101" s="2" t="s">
        <v>101</v>
      </c>
      <c r="B101" s="2" t="s">
        <v>80</v>
      </c>
      <c r="C101" s="2">
        <v>11114</v>
      </c>
      <c r="D101" s="2">
        <v>11214</v>
      </c>
      <c r="E101" s="2">
        <v>5</v>
      </c>
      <c r="F101" s="10"/>
      <c r="G101" s="10"/>
    </row>
    <row r="102" spans="1:8" x14ac:dyDescent="0.25">
      <c r="A102" s="2" t="s">
        <v>101</v>
      </c>
      <c r="B102" s="2" t="s">
        <v>80</v>
      </c>
      <c r="C102" s="2">
        <v>8931</v>
      </c>
      <c r="D102" s="2">
        <v>9280</v>
      </c>
      <c r="E102" s="2">
        <v>17.36</v>
      </c>
      <c r="F102" s="10"/>
      <c r="G102" s="10"/>
    </row>
    <row r="103" spans="1:8" x14ac:dyDescent="0.25">
      <c r="A103" s="2" t="s">
        <v>101</v>
      </c>
      <c r="B103" s="2" t="s">
        <v>80</v>
      </c>
      <c r="C103" s="2">
        <v>10361</v>
      </c>
      <c r="D103" s="2">
        <v>10866</v>
      </c>
      <c r="E103" s="2">
        <v>25.200001</v>
      </c>
      <c r="F103" s="10"/>
      <c r="G103" s="10"/>
    </row>
    <row r="104" spans="1:8" x14ac:dyDescent="0.25">
      <c r="A104" s="2" t="s">
        <v>101</v>
      </c>
      <c r="B104" s="2" t="s">
        <v>80</v>
      </c>
      <c r="C104" s="2">
        <v>9330</v>
      </c>
      <c r="D104" s="2">
        <v>9387</v>
      </c>
      <c r="E104" s="2">
        <v>2.8799999999999901</v>
      </c>
      <c r="F104" s="10"/>
      <c r="G104" s="10"/>
    </row>
    <row r="105" spans="1:8" x14ac:dyDescent="0.25">
      <c r="A105" s="2" t="s">
        <v>101</v>
      </c>
      <c r="B105" s="2" t="s">
        <v>80</v>
      </c>
      <c r="C105" s="2">
        <v>6785</v>
      </c>
      <c r="D105" s="2">
        <v>6801</v>
      </c>
      <c r="E105" s="2">
        <v>0.83999899999997696</v>
      </c>
      <c r="F105" s="10"/>
      <c r="G105" s="10"/>
    </row>
    <row r="106" spans="1:8" x14ac:dyDescent="0.25">
      <c r="A106" s="2" t="s">
        <v>101</v>
      </c>
      <c r="B106" s="2" t="s">
        <v>80</v>
      </c>
      <c r="C106" s="2">
        <v>6659</v>
      </c>
      <c r="D106" s="2">
        <v>6700</v>
      </c>
      <c r="E106" s="2">
        <v>2.04000000000002</v>
      </c>
      <c r="F106" s="10"/>
      <c r="G106" s="10"/>
    </row>
    <row r="107" spans="1:8" x14ac:dyDescent="0.25">
      <c r="A107" s="2" t="s">
        <v>101</v>
      </c>
      <c r="B107" s="2" t="s">
        <v>80</v>
      </c>
      <c r="C107" s="2">
        <v>10998</v>
      </c>
      <c r="D107" s="2">
        <v>11090</v>
      </c>
      <c r="E107" s="2">
        <v>4.6000010000000202</v>
      </c>
      <c r="F107" s="10"/>
      <c r="G107" s="10"/>
    </row>
    <row r="108" spans="1:8" x14ac:dyDescent="0.25">
      <c r="A108" s="2" t="s">
        <v>101</v>
      </c>
      <c r="B108" s="2" t="s">
        <v>87</v>
      </c>
      <c r="C108" s="2">
        <v>849</v>
      </c>
      <c r="D108" s="2">
        <v>882</v>
      </c>
      <c r="E108" s="2">
        <v>1.5999999999999901</v>
      </c>
      <c r="F108" s="10"/>
      <c r="G108" s="10"/>
    </row>
    <row r="109" spans="1:8" x14ac:dyDescent="0.25">
      <c r="A109" s="2" t="s">
        <v>101</v>
      </c>
      <c r="B109" s="2" t="s">
        <v>87</v>
      </c>
      <c r="C109" s="2">
        <v>123</v>
      </c>
      <c r="D109" s="2">
        <v>458</v>
      </c>
      <c r="E109" s="2">
        <v>20.399999000000001</v>
      </c>
      <c r="F109" s="10"/>
      <c r="G109" s="10"/>
    </row>
    <row r="110" spans="1:8" x14ac:dyDescent="0.25">
      <c r="A110" s="2" t="s">
        <v>101</v>
      </c>
      <c r="B110" s="2" t="s">
        <v>87</v>
      </c>
      <c r="C110" s="2">
        <v>884</v>
      </c>
      <c r="D110" s="2">
        <v>6100</v>
      </c>
      <c r="E110" s="2">
        <v>260.68</v>
      </c>
      <c r="F110" s="10"/>
      <c r="G110" s="10"/>
    </row>
    <row r="111" spans="1:8" x14ac:dyDescent="0.25">
      <c r="A111" s="2" t="s">
        <v>101</v>
      </c>
      <c r="B111" s="2" t="s">
        <v>87</v>
      </c>
      <c r="C111" s="2">
        <v>90</v>
      </c>
      <c r="D111" s="2">
        <v>98</v>
      </c>
      <c r="E111" s="2">
        <v>0.32</v>
      </c>
      <c r="F111" s="10"/>
      <c r="G111" s="10"/>
    </row>
    <row r="112" spans="1:8" x14ac:dyDescent="0.25">
      <c r="A112" s="2" t="s">
        <v>101</v>
      </c>
      <c r="B112" s="2" t="s">
        <v>87</v>
      </c>
      <c r="C112" s="2">
        <v>661</v>
      </c>
      <c r="D112" s="2">
        <v>662</v>
      </c>
      <c r="E112" s="2">
        <v>3.9998999999994497E-2</v>
      </c>
      <c r="F112" s="10"/>
      <c r="G112" s="10"/>
    </row>
    <row r="113" spans="1:8" x14ac:dyDescent="0.25">
      <c r="A113" s="2" t="s">
        <v>101</v>
      </c>
      <c r="B113" s="2" t="s">
        <v>87</v>
      </c>
      <c r="C113" s="2">
        <v>109</v>
      </c>
      <c r="D113" s="2">
        <v>121</v>
      </c>
      <c r="E113" s="2">
        <v>3.6</v>
      </c>
      <c r="F113" s="10"/>
      <c r="G113" s="10"/>
    </row>
    <row r="114" spans="1:8" x14ac:dyDescent="0.25">
      <c r="A114" s="2" t="s">
        <v>101</v>
      </c>
      <c r="B114" s="2" t="s">
        <v>87</v>
      </c>
      <c r="C114" s="2">
        <v>6114</v>
      </c>
      <c r="D114" s="2">
        <v>6415</v>
      </c>
      <c r="E114" s="2">
        <v>15.0399989999999</v>
      </c>
      <c r="F114" s="10"/>
      <c r="G114" s="10"/>
    </row>
    <row r="115" spans="1:8" x14ac:dyDescent="0.25">
      <c r="A115" s="2" t="s">
        <v>101</v>
      </c>
      <c r="B115" s="2" t="s">
        <v>87</v>
      </c>
      <c r="C115" s="2">
        <v>690</v>
      </c>
      <c r="D115" s="2">
        <v>690</v>
      </c>
      <c r="E115" s="2">
        <v>0</v>
      </c>
      <c r="F115" s="10"/>
      <c r="G115" s="10"/>
    </row>
    <row r="116" spans="1:8" x14ac:dyDescent="0.25">
      <c r="A116" s="2" t="s">
        <v>101</v>
      </c>
      <c r="B116" s="2" t="s">
        <v>87</v>
      </c>
      <c r="C116" s="2">
        <v>698</v>
      </c>
      <c r="D116" s="2">
        <v>698</v>
      </c>
      <c r="E116" s="2">
        <v>0</v>
      </c>
      <c r="F116" s="10"/>
      <c r="G116" s="10"/>
    </row>
    <row r="117" spans="1:8" x14ac:dyDescent="0.25">
      <c r="F117" s="10"/>
      <c r="G117" s="10"/>
    </row>
    <row r="118" spans="1:8" x14ac:dyDescent="0.25">
      <c r="A118" s="2" t="s">
        <v>102</v>
      </c>
      <c r="B118" s="2" t="s">
        <v>80</v>
      </c>
      <c r="C118" s="2">
        <v>70</v>
      </c>
      <c r="D118" s="2">
        <v>88</v>
      </c>
      <c r="E118" s="2">
        <v>3.56</v>
      </c>
      <c r="F118" s="10">
        <v>3.56</v>
      </c>
      <c r="G118" s="10">
        <v>0</v>
      </c>
      <c r="H118" s="2" t="s">
        <v>81</v>
      </c>
    </row>
    <row r="119" spans="1:8" x14ac:dyDescent="0.25">
      <c r="F119" s="10"/>
      <c r="G119" s="10"/>
    </row>
    <row r="120" spans="1:8" x14ac:dyDescent="0.25">
      <c r="A120" s="2" t="s">
        <v>103</v>
      </c>
      <c r="B120" s="2" t="s">
        <v>80</v>
      </c>
      <c r="C120" s="2">
        <v>7737</v>
      </c>
      <c r="D120" s="2">
        <v>7792</v>
      </c>
      <c r="E120" s="2">
        <v>2.680002</v>
      </c>
      <c r="F120" s="10">
        <f>SUM(E120:E126)</f>
        <v>112.92000700000004</v>
      </c>
      <c r="G120" s="10">
        <f>SUM(E127:E135)</f>
        <v>158.56000200000003</v>
      </c>
      <c r="H120" s="2" t="s">
        <v>81</v>
      </c>
    </row>
    <row r="121" spans="1:8" x14ac:dyDescent="0.25">
      <c r="A121" s="2" t="s">
        <v>103</v>
      </c>
      <c r="B121" s="2" t="s">
        <v>80</v>
      </c>
      <c r="C121" s="2">
        <v>6920</v>
      </c>
      <c r="D121" s="2">
        <v>7415</v>
      </c>
      <c r="E121" s="2">
        <v>24.68</v>
      </c>
      <c r="F121" s="10"/>
      <c r="G121" s="10"/>
    </row>
    <row r="122" spans="1:8" x14ac:dyDescent="0.25">
      <c r="A122" s="2" t="s">
        <v>103</v>
      </c>
      <c r="B122" s="2" t="s">
        <v>80</v>
      </c>
      <c r="C122" s="2">
        <v>5047</v>
      </c>
      <c r="D122" s="2">
        <v>5114</v>
      </c>
      <c r="E122" s="2">
        <v>3.2800010000000199</v>
      </c>
      <c r="F122" s="10"/>
      <c r="G122" s="10"/>
    </row>
    <row r="123" spans="1:8" x14ac:dyDescent="0.25">
      <c r="A123" s="2" t="s">
        <v>103</v>
      </c>
      <c r="B123" s="2" t="s">
        <v>80</v>
      </c>
      <c r="C123" s="2">
        <v>877</v>
      </c>
      <c r="D123" s="2">
        <v>877</v>
      </c>
      <c r="E123" s="2">
        <v>0</v>
      </c>
      <c r="F123" s="10"/>
      <c r="G123" s="10"/>
    </row>
    <row r="124" spans="1:8" x14ac:dyDescent="0.25">
      <c r="A124" s="2" t="s">
        <v>103</v>
      </c>
      <c r="B124" s="2" t="s">
        <v>80</v>
      </c>
      <c r="C124" s="2">
        <v>879</v>
      </c>
      <c r="D124" s="2">
        <v>884</v>
      </c>
      <c r="E124" s="2">
        <v>0.20000100000000001</v>
      </c>
      <c r="F124" s="10"/>
      <c r="G124" s="10"/>
    </row>
    <row r="125" spans="1:8" x14ac:dyDescent="0.25">
      <c r="A125" s="2" t="s">
        <v>103</v>
      </c>
      <c r="B125" s="2" t="s">
        <v>80</v>
      </c>
      <c r="C125" s="2">
        <v>6665</v>
      </c>
      <c r="D125" s="2">
        <v>6861</v>
      </c>
      <c r="E125" s="2">
        <v>9.7200020000000205</v>
      </c>
      <c r="F125" s="10"/>
      <c r="G125" s="10"/>
    </row>
    <row r="126" spans="1:8" x14ac:dyDescent="0.25">
      <c r="A126" s="2" t="s">
        <v>103</v>
      </c>
      <c r="B126" s="2" t="s">
        <v>80</v>
      </c>
      <c r="C126" s="2">
        <v>3545</v>
      </c>
      <c r="D126" s="2">
        <v>4994</v>
      </c>
      <c r="E126" s="2">
        <v>72.360000999999997</v>
      </c>
      <c r="F126" s="10"/>
      <c r="G126" s="10"/>
    </row>
    <row r="127" spans="1:8" x14ac:dyDescent="0.25">
      <c r="A127" s="2" t="s">
        <v>103</v>
      </c>
      <c r="B127" s="2" t="s">
        <v>87</v>
      </c>
      <c r="C127" s="2">
        <v>7969</v>
      </c>
      <c r="D127" s="2">
        <v>8935</v>
      </c>
      <c r="E127" s="2">
        <v>48.240000999999999</v>
      </c>
      <c r="F127" s="10"/>
      <c r="G127" s="10"/>
    </row>
    <row r="128" spans="1:8" x14ac:dyDescent="0.25">
      <c r="A128" s="2" t="s">
        <v>103</v>
      </c>
      <c r="B128" s="2" t="s">
        <v>87</v>
      </c>
      <c r="C128" s="2">
        <v>684</v>
      </c>
      <c r="D128" s="2">
        <v>687</v>
      </c>
      <c r="E128" s="2">
        <v>0.119998999999992</v>
      </c>
      <c r="F128" s="10"/>
      <c r="G128" s="10"/>
    </row>
    <row r="129" spans="1:8" x14ac:dyDescent="0.25">
      <c r="A129" s="2" t="s">
        <v>103</v>
      </c>
      <c r="B129" s="2" t="s">
        <v>87</v>
      </c>
      <c r="C129" s="2">
        <v>2701</v>
      </c>
      <c r="D129" s="2">
        <v>2712</v>
      </c>
      <c r="E129" s="2">
        <v>0.56000000000000205</v>
      </c>
      <c r="F129" s="10"/>
      <c r="G129" s="10"/>
    </row>
    <row r="130" spans="1:8" x14ac:dyDescent="0.25">
      <c r="A130" s="2" t="s">
        <v>103</v>
      </c>
      <c r="B130" s="2" t="s">
        <v>87</v>
      </c>
      <c r="C130" s="2">
        <v>7876</v>
      </c>
      <c r="D130" s="2">
        <v>7951</v>
      </c>
      <c r="E130" s="2">
        <v>3.679999</v>
      </c>
      <c r="F130" s="10"/>
      <c r="G130" s="10"/>
    </row>
    <row r="131" spans="1:8" x14ac:dyDescent="0.25">
      <c r="A131" s="2" t="s">
        <v>103</v>
      </c>
      <c r="B131" s="2" t="s">
        <v>87</v>
      </c>
      <c r="C131" s="2">
        <v>9703</v>
      </c>
      <c r="D131" s="2">
        <v>10643</v>
      </c>
      <c r="E131" s="2">
        <v>47</v>
      </c>
      <c r="F131" s="10"/>
      <c r="G131" s="10"/>
    </row>
    <row r="132" spans="1:8" x14ac:dyDescent="0.25">
      <c r="A132" s="2" t="s">
        <v>103</v>
      </c>
      <c r="B132" s="2" t="s">
        <v>87</v>
      </c>
      <c r="C132" s="2">
        <v>8939</v>
      </c>
      <c r="D132" s="2">
        <v>9135</v>
      </c>
      <c r="E132" s="2">
        <v>9.7200009999999608</v>
      </c>
      <c r="F132" s="10"/>
      <c r="G132" s="10"/>
    </row>
    <row r="133" spans="1:8" x14ac:dyDescent="0.25">
      <c r="A133" s="2" t="s">
        <v>103</v>
      </c>
      <c r="B133" s="2" t="s">
        <v>87</v>
      </c>
      <c r="C133" s="2">
        <v>2788</v>
      </c>
      <c r="D133" s="2">
        <v>3367</v>
      </c>
      <c r="E133" s="2">
        <v>28.960000999999998</v>
      </c>
      <c r="F133" s="10"/>
      <c r="G133" s="10"/>
    </row>
    <row r="134" spans="1:8" x14ac:dyDescent="0.25">
      <c r="A134" s="2" t="s">
        <v>103</v>
      </c>
      <c r="B134" s="2" t="s">
        <v>87</v>
      </c>
      <c r="C134" s="2">
        <v>9588</v>
      </c>
      <c r="D134" s="2">
        <v>9645</v>
      </c>
      <c r="E134" s="2">
        <v>2.8000010000000599</v>
      </c>
      <c r="F134" s="10"/>
      <c r="G134" s="10"/>
    </row>
    <row r="135" spans="1:8" x14ac:dyDescent="0.25">
      <c r="A135" s="2" t="s">
        <v>103</v>
      </c>
      <c r="B135" s="2" t="s">
        <v>87</v>
      </c>
      <c r="C135" s="2">
        <v>9143</v>
      </c>
      <c r="D135" s="2">
        <v>9493</v>
      </c>
      <c r="E135" s="2">
        <v>17.48</v>
      </c>
      <c r="F135" s="10"/>
      <c r="G135" s="10"/>
    </row>
    <row r="136" spans="1:8" x14ac:dyDescent="0.25">
      <c r="F136" s="10"/>
      <c r="G136" s="10"/>
    </row>
    <row r="137" spans="1:8" x14ac:dyDescent="0.25">
      <c r="A137" s="2" t="s">
        <v>104</v>
      </c>
      <c r="B137" s="2" t="s">
        <v>87</v>
      </c>
      <c r="C137" s="2">
        <v>2478</v>
      </c>
      <c r="D137" s="2">
        <v>2612</v>
      </c>
      <c r="E137" s="2">
        <v>6.6800009999999999</v>
      </c>
      <c r="F137" s="10">
        <v>0</v>
      </c>
      <c r="G137" s="10">
        <v>6.6800009999999999</v>
      </c>
      <c r="H137" s="2" t="s">
        <v>88</v>
      </c>
    </row>
    <row r="138" spans="1:8" x14ac:dyDescent="0.25">
      <c r="F138" s="10"/>
      <c r="G138" s="10"/>
    </row>
    <row r="139" spans="1:8" x14ac:dyDescent="0.25">
      <c r="A139" s="2" t="s">
        <v>105</v>
      </c>
      <c r="B139" s="2" t="s">
        <v>80</v>
      </c>
      <c r="C139" s="2">
        <v>1311</v>
      </c>
      <c r="D139" s="2">
        <v>2075</v>
      </c>
      <c r="E139" s="2">
        <v>39.72</v>
      </c>
      <c r="F139" s="10">
        <f>SUM(E139:E140)</f>
        <v>42.559998999999969</v>
      </c>
      <c r="G139" s="10">
        <v>23.44</v>
      </c>
      <c r="H139" s="2" t="s">
        <v>88</v>
      </c>
    </row>
    <row r="140" spans="1:8" x14ac:dyDescent="0.25">
      <c r="A140" s="2" t="s">
        <v>105</v>
      </c>
      <c r="B140" s="2" t="s">
        <v>80</v>
      </c>
      <c r="C140" s="2">
        <v>2647</v>
      </c>
      <c r="D140" s="2">
        <v>2705</v>
      </c>
      <c r="E140" s="2">
        <v>2.83999899999997</v>
      </c>
      <c r="F140" s="10"/>
      <c r="G140" s="10"/>
    </row>
    <row r="141" spans="1:8" x14ac:dyDescent="0.25">
      <c r="A141" s="2" t="s">
        <v>105</v>
      </c>
      <c r="B141" s="2" t="s">
        <v>87</v>
      </c>
      <c r="C141" s="2">
        <v>2136</v>
      </c>
      <c r="D141" s="2">
        <v>2603</v>
      </c>
      <c r="E141" s="2">
        <v>23.44</v>
      </c>
      <c r="F141" s="10"/>
      <c r="G141" s="10"/>
    </row>
    <row r="142" spans="1:8" x14ac:dyDescent="0.25">
      <c r="F142" s="10"/>
      <c r="G142" s="10"/>
    </row>
    <row r="143" spans="1:8" x14ac:dyDescent="0.25">
      <c r="A143" s="2" t="s">
        <v>106</v>
      </c>
      <c r="B143" s="2" t="s">
        <v>80</v>
      </c>
      <c r="C143" s="2">
        <v>46</v>
      </c>
      <c r="D143" s="2">
        <v>108</v>
      </c>
      <c r="E143" s="2">
        <v>3.08</v>
      </c>
      <c r="F143" s="10">
        <f>SUM(E143:E144)</f>
        <v>26.7999989999999</v>
      </c>
      <c r="G143" s="10">
        <v>74.079998999999901</v>
      </c>
      <c r="H143" s="2" t="s">
        <v>81</v>
      </c>
    </row>
    <row r="144" spans="1:8" x14ac:dyDescent="0.25">
      <c r="A144" s="2" t="s">
        <v>106</v>
      </c>
      <c r="B144" s="2" t="s">
        <v>80</v>
      </c>
      <c r="C144" s="2">
        <v>5944</v>
      </c>
      <c r="D144" s="2">
        <v>6420</v>
      </c>
      <c r="E144" s="2">
        <v>23.719998999999898</v>
      </c>
      <c r="F144" s="10"/>
      <c r="G144" s="10"/>
    </row>
    <row r="145" spans="1:8" x14ac:dyDescent="0.25">
      <c r="A145" s="2" t="s">
        <v>106</v>
      </c>
      <c r="B145" s="2" t="s">
        <v>87</v>
      </c>
      <c r="C145" s="2">
        <v>1718</v>
      </c>
      <c r="D145" s="2">
        <v>3200</v>
      </c>
      <c r="E145" s="2">
        <v>74.079998999999901</v>
      </c>
      <c r="F145" s="10"/>
      <c r="G145" s="10"/>
    </row>
    <row r="146" spans="1:8" x14ac:dyDescent="0.25">
      <c r="F146" s="10"/>
      <c r="G146" s="10"/>
    </row>
    <row r="147" spans="1:8" x14ac:dyDescent="0.25">
      <c r="A147" s="2" t="s">
        <v>107</v>
      </c>
      <c r="B147" s="2" t="s">
        <v>80</v>
      </c>
      <c r="C147" s="2">
        <v>2189</v>
      </c>
      <c r="D147" s="2">
        <v>10908</v>
      </c>
      <c r="E147" s="2">
        <v>440.2</v>
      </c>
      <c r="F147" s="10">
        <f>SUM(E147:E148)</f>
        <v>440.2</v>
      </c>
      <c r="G147" s="10">
        <v>0</v>
      </c>
      <c r="H147" s="2" t="s">
        <v>81</v>
      </c>
    </row>
    <row r="148" spans="1:8" x14ac:dyDescent="0.25">
      <c r="A148" s="2" t="s">
        <v>107</v>
      </c>
      <c r="B148" s="2" t="s">
        <v>80</v>
      </c>
      <c r="C148" s="2">
        <v>1348</v>
      </c>
      <c r="D148" s="2">
        <v>1721</v>
      </c>
      <c r="E148" s="2">
        <v>0</v>
      </c>
      <c r="F148" s="10"/>
      <c r="G148" s="10"/>
    </row>
    <row r="149" spans="1:8" x14ac:dyDescent="0.25">
      <c r="F149" s="10"/>
      <c r="G149" s="10"/>
    </row>
    <row r="150" spans="1:8" x14ac:dyDescent="0.25">
      <c r="A150" s="2" t="s">
        <v>108</v>
      </c>
      <c r="B150" s="2" t="s">
        <v>80</v>
      </c>
      <c r="C150" s="2">
        <v>6141</v>
      </c>
      <c r="D150" s="2">
        <v>6759</v>
      </c>
      <c r="E150" s="2">
        <v>30.92</v>
      </c>
      <c r="F150" s="10">
        <f>SUM(E150:E160)</f>
        <v>243.35999499999986</v>
      </c>
      <c r="G150" s="10">
        <f>SUM(E161:E168)</f>
        <v>54.200004000000042</v>
      </c>
      <c r="H150" s="2" t="s">
        <v>81</v>
      </c>
    </row>
    <row r="151" spans="1:8" x14ac:dyDescent="0.25">
      <c r="A151" s="2" t="s">
        <v>108</v>
      </c>
      <c r="B151" s="2" t="s">
        <v>80</v>
      </c>
      <c r="C151" s="2">
        <v>8133</v>
      </c>
      <c r="D151" s="2">
        <v>8155</v>
      </c>
      <c r="E151" s="2">
        <v>1.07999799999998</v>
      </c>
      <c r="F151" s="10"/>
      <c r="G151" s="10"/>
    </row>
    <row r="152" spans="1:8" x14ac:dyDescent="0.25">
      <c r="A152" s="2" t="s">
        <v>108</v>
      </c>
      <c r="B152" s="2" t="s">
        <v>80</v>
      </c>
      <c r="C152" s="2">
        <v>11091</v>
      </c>
      <c r="D152" s="2">
        <v>11745</v>
      </c>
      <c r="E152" s="2">
        <v>32.920001999999997</v>
      </c>
      <c r="F152" s="10"/>
      <c r="G152" s="10"/>
    </row>
    <row r="153" spans="1:8" x14ac:dyDescent="0.25">
      <c r="A153" s="2" t="s">
        <v>108</v>
      </c>
      <c r="B153" s="2" t="s">
        <v>80</v>
      </c>
      <c r="C153" s="2">
        <v>11772</v>
      </c>
      <c r="D153" s="2">
        <v>11804</v>
      </c>
      <c r="E153" s="2">
        <v>1.55999799999995</v>
      </c>
      <c r="F153" s="10"/>
      <c r="G153" s="10"/>
    </row>
    <row r="154" spans="1:8" x14ac:dyDescent="0.25">
      <c r="A154" s="2" t="s">
        <v>108</v>
      </c>
      <c r="B154" s="2" t="s">
        <v>80</v>
      </c>
      <c r="C154" s="2">
        <v>9546</v>
      </c>
      <c r="D154" s="2">
        <v>9657</v>
      </c>
      <c r="E154" s="2">
        <v>5.56</v>
      </c>
      <c r="F154" s="10"/>
      <c r="G154" s="10"/>
    </row>
    <row r="155" spans="1:8" x14ac:dyDescent="0.25">
      <c r="A155" s="2" t="s">
        <v>108</v>
      </c>
      <c r="B155" s="2" t="s">
        <v>80</v>
      </c>
      <c r="C155" s="2">
        <v>3870</v>
      </c>
      <c r="D155" s="2">
        <v>3930</v>
      </c>
      <c r="E155" s="2">
        <v>3</v>
      </c>
      <c r="F155" s="10"/>
      <c r="G155" s="10"/>
    </row>
    <row r="156" spans="1:8" x14ac:dyDescent="0.25">
      <c r="A156" s="2" t="s">
        <v>108</v>
      </c>
      <c r="B156" s="2" t="s">
        <v>80</v>
      </c>
      <c r="C156" s="2">
        <v>8479</v>
      </c>
      <c r="D156" s="2">
        <v>9352</v>
      </c>
      <c r="E156" s="2">
        <v>43.5999979999999</v>
      </c>
      <c r="F156" s="10"/>
      <c r="G156" s="10"/>
    </row>
    <row r="157" spans="1:8" x14ac:dyDescent="0.25">
      <c r="A157" s="2" t="s">
        <v>108</v>
      </c>
      <c r="B157" s="2" t="s">
        <v>80</v>
      </c>
      <c r="C157" s="2">
        <v>9664</v>
      </c>
      <c r="D157" s="2">
        <v>9728</v>
      </c>
      <c r="E157" s="2">
        <v>3.24</v>
      </c>
    </row>
    <row r="158" spans="1:8" x14ac:dyDescent="0.25">
      <c r="A158" s="2" t="s">
        <v>108</v>
      </c>
      <c r="B158" s="2" t="s">
        <v>80</v>
      </c>
      <c r="C158" s="2">
        <v>336</v>
      </c>
      <c r="D158" s="2">
        <v>2514</v>
      </c>
      <c r="E158" s="2">
        <v>109.56</v>
      </c>
      <c r="F158" s="10"/>
      <c r="G158" s="10"/>
    </row>
    <row r="159" spans="1:8" x14ac:dyDescent="0.25">
      <c r="A159" s="2" t="s">
        <v>108</v>
      </c>
      <c r="B159" s="2" t="s">
        <v>80</v>
      </c>
      <c r="C159" s="2">
        <v>8000</v>
      </c>
      <c r="D159" s="2">
        <v>8082</v>
      </c>
      <c r="E159" s="2">
        <v>4.0800010000000304</v>
      </c>
      <c r="F159" s="10"/>
      <c r="G159" s="10"/>
    </row>
    <row r="160" spans="1:8" x14ac:dyDescent="0.25">
      <c r="A160" s="2" t="s">
        <v>108</v>
      </c>
      <c r="B160" s="2" t="s">
        <v>80</v>
      </c>
      <c r="C160" s="2">
        <v>7816</v>
      </c>
      <c r="D160" s="2">
        <v>7975</v>
      </c>
      <c r="E160" s="2">
        <v>7.83999799999998</v>
      </c>
      <c r="F160" s="10"/>
      <c r="G160" s="10"/>
    </row>
    <row r="161" spans="1:8" x14ac:dyDescent="0.25">
      <c r="A161" s="2" t="s">
        <v>108</v>
      </c>
      <c r="B161" s="2" t="s">
        <v>87</v>
      </c>
      <c r="C161" s="2">
        <v>10149</v>
      </c>
      <c r="D161" s="2">
        <v>10345</v>
      </c>
      <c r="E161" s="2">
        <v>9.7600020000000391</v>
      </c>
      <c r="F161" s="10"/>
      <c r="G161" s="10"/>
    </row>
    <row r="162" spans="1:8" x14ac:dyDescent="0.25">
      <c r="A162" s="2" t="s">
        <v>108</v>
      </c>
      <c r="B162" s="2" t="s">
        <v>87</v>
      </c>
      <c r="C162" s="2">
        <v>10011</v>
      </c>
      <c r="D162" s="2">
        <v>10082</v>
      </c>
      <c r="E162" s="2">
        <v>3.56</v>
      </c>
      <c r="F162" s="10"/>
      <c r="G162" s="10"/>
    </row>
    <row r="163" spans="1:8" x14ac:dyDescent="0.25">
      <c r="A163" s="2" t="s">
        <v>108</v>
      </c>
      <c r="B163" s="2" t="s">
        <v>87</v>
      </c>
      <c r="C163" s="2">
        <v>10602</v>
      </c>
      <c r="D163" s="2">
        <v>10692</v>
      </c>
      <c r="E163" s="2">
        <v>4.4800000000000102</v>
      </c>
      <c r="F163" s="10"/>
      <c r="G163" s="10"/>
    </row>
    <row r="164" spans="1:8" x14ac:dyDescent="0.25">
      <c r="A164" s="2" t="s">
        <v>108</v>
      </c>
      <c r="B164" s="2" t="s">
        <v>87</v>
      </c>
      <c r="C164" s="2">
        <v>4431</v>
      </c>
      <c r="D164" s="2">
        <v>4433</v>
      </c>
      <c r="E164" s="2">
        <v>8.0002000000007401E-2</v>
      </c>
      <c r="F164" s="10"/>
      <c r="G164" s="10"/>
    </row>
    <row r="165" spans="1:8" x14ac:dyDescent="0.25">
      <c r="A165" s="2" t="s">
        <v>108</v>
      </c>
      <c r="B165" s="2" t="s">
        <v>87</v>
      </c>
      <c r="C165" s="2">
        <v>2775</v>
      </c>
      <c r="D165" s="2">
        <v>2837</v>
      </c>
      <c r="E165" s="2">
        <v>3.0399999999999898</v>
      </c>
      <c r="F165" s="10"/>
      <c r="G165" s="10"/>
    </row>
    <row r="166" spans="1:8" x14ac:dyDescent="0.25">
      <c r="A166" s="2" t="s">
        <v>108</v>
      </c>
      <c r="B166" s="2" t="s">
        <v>87</v>
      </c>
      <c r="C166" s="2">
        <v>55</v>
      </c>
      <c r="D166" s="2">
        <v>236</v>
      </c>
      <c r="E166" s="2">
        <v>9.0399999999999991</v>
      </c>
      <c r="F166" s="10"/>
      <c r="G166" s="10"/>
    </row>
    <row r="167" spans="1:8" x14ac:dyDescent="0.25">
      <c r="A167" s="2" t="s">
        <v>108</v>
      </c>
      <c r="B167" s="2" t="s">
        <v>87</v>
      </c>
      <c r="C167" s="2">
        <v>10366</v>
      </c>
      <c r="D167" s="2">
        <v>10595</v>
      </c>
      <c r="E167" s="2">
        <v>11.36</v>
      </c>
      <c r="F167" s="10"/>
      <c r="G167" s="10"/>
    </row>
    <row r="168" spans="1:8" x14ac:dyDescent="0.25">
      <c r="A168" s="2" t="s">
        <v>108</v>
      </c>
      <c r="B168" s="2" t="s">
        <v>87</v>
      </c>
      <c r="C168" s="2">
        <v>9752</v>
      </c>
      <c r="D168" s="2">
        <v>10009</v>
      </c>
      <c r="E168" s="2">
        <v>12.88</v>
      </c>
      <c r="F168" s="10"/>
      <c r="G168" s="10"/>
    </row>
    <row r="169" spans="1:8" x14ac:dyDescent="0.25">
      <c r="F169" s="10"/>
      <c r="G169" s="10"/>
    </row>
    <row r="170" spans="1:8" x14ac:dyDescent="0.25">
      <c r="A170" s="2" t="s">
        <v>109</v>
      </c>
      <c r="B170" s="2" t="s">
        <v>80</v>
      </c>
      <c r="C170" s="2">
        <v>6131</v>
      </c>
      <c r="D170" s="2">
        <v>6568</v>
      </c>
      <c r="E170" s="2">
        <v>21.759999999999899</v>
      </c>
      <c r="F170" s="10">
        <f>SUM(E170:E178)</f>
        <v>266.12000299999966</v>
      </c>
      <c r="G170" s="10">
        <f>SUM(E179)</f>
        <v>5.7200000000000202</v>
      </c>
      <c r="H170" s="2" t="s">
        <v>81</v>
      </c>
    </row>
    <row r="171" spans="1:8" x14ac:dyDescent="0.25">
      <c r="A171" s="2" t="s">
        <v>109</v>
      </c>
      <c r="B171" s="2" t="s">
        <v>80</v>
      </c>
      <c r="C171" s="2">
        <v>10992</v>
      </c>
      <c r="D171" s="2">
        <v>11127</v>
      </c>
      <c r="E171" s="2">
        <v>6.6799979999999497</v>
      </c>
      <c r="F171" s="10"/>
      <c r="G171" s="10"/>
    </row>
    <row r="172" spans="1:8" x14ac:dyDescent="0.25">
      <c r="A172" s="2" t="s">
        <v>109</v>
      </c>
      <c r="B172" s="2" t="s">
        <v>80</v>
      </c>
      <c r="C172" s="2">
        <v>134</v>
      </c>
      <c r="D172" s="2">
        <v>2678</v>
      </c>
      <c r="E172" s="2">
        <v>131.120001</v>
      </c>
      <c r="F172" s="10"/>
      <c r="G172" s="10"/>
    </row>
    <row r="173" spans="1:8" x14ac:dyDescent="0.25">
      <c r="A173" s="2" t="s">
        <v>109</v>
      </c>
      <c r="B173" s="2" t="s">
        <v>80</v>
      </c>
      <c r="C173" s="2">
        <v>7422</v>
      </c>
      <c r="D173" s="2">
        <v>7481</v>
      </c>
      <c r="E173" s="2">
        <v>2.8400020000000201</v>
      </c>
      <c r="F173" s="10"/>
      <c r="G173" s="10"/>
    </row>
    <row r="174" spans="1:8" x14ac:dyDescent="0.25">
      <c r="A174" s="2" t="s">
        <v>109</v>
      </c>
      <c r="B174" s="2" t="s">
        <v>80</v>
      </c>
      <c r="C174" s="2">
        <v>2793</v>
      </c>
      <c r="D174" s="2">
        <v>3109</v>
      </c>
      <c r="E174" s="2">
        <v>15.760002</v>
      </c>
      <c r="F174" s="10"/>
      <c r="G174" s="10"/>
    </row>
    <row r="175" spans="1:8" x14ac:dyDescent="0.25">
      <c r="A175" s="2" t="s">
        <v>109</v>
      </c>
      <c r="B175" s="2" t="s">
        <v>80</v>
      </c>
      <c r="C175" s="2">
        <v>7499</v>
      </c>
      <c r="D175" s="2">
        <v>7893</v>
      </c>
      <c r="E175" s="2">
        <v>19.719997999999901</v>
      </c>
      <c r="F175" s="10"/>
      <c r="G175" s="10"/>
    </row>
    <row r="176" spans="1:8" x14ac:dyDescent="0.25">
      <c r="A176" s="2" t="s">
        <v>109</v>
      </c>
      <c r="B176" s="2" t="s">
        <v>80</v>
      </c>
      <c r="C176" s="2">
        <v>7958</v>
      </c>
      <c r="D176" s="2">
        <v>8333</v>
      </c>
      <c r="E176" s="2">
        <v>18.800001000000002</v>
      </c>
      <c r="F176" s="10"/>
      <c r="G176" s="10"/>
    </row>
    <row r="177" spans="1:8" x14ac:dyDescent="0.25">
      <c r="A177" s="2" t="s">
        <v>109</v>
      </c>
      <c r="B177" s="2" t="s">
        <v>80</v>
      </c>
      <c r="C177" s="2">
        <v>4134</v>
      </c>
      <c r="D177" s="2">
        <v>4852</v>
      </c>
      <c r="E177" s="2">
        <v>35.919998999999898</v>
      </c>
      <c r="F177" s="10"/>
      <c r="G177" s="10"/>
    </row>
    <row r="178" spans="1:8" x14ac:dyDescent="0.25">
      <c r="A178" s="2" t="s">
        <v>109</v>
      </c>
      <c r="B178" s="2" t="s">
        <v>80</v>
      </c>
      <c r="C178" s="2">
        <v>9507</v>
      </c>
      <c r="D178" s="2">
        <v>9778</v>
      </c>
      <c r="E178" s="2">
        <v>13.520002</v>
      </c>
      <c r="F178" s="10"/>
      <c r="G178" s="10"/>
    </row>
    <row r="179" spans="1:8" x14ac:dyDescent="0.25">
      <c r="A179" s="2" t="s">
        <v>109</v>
      </c>
      <c r="B179" s="2" t="s">
        <v>87</v>
      </c>
      <c r="C179" s="2">
        <v>10234</v>
      </c>
      <c r="D179" s="2">
        <v>10347</v>
      </c>
      <c r="E179" s="2">
        <v>5.7200000000000202</v>
      </c>
      <c r="F179" s="10"/>
      <c r="G179" s="10"/>
    </row>
    <row r="181" spans="1:8" x14ac:dyDescent="0.25">
      <c r="A181" s="2" t="s">
        <v>110</v>
      </c>
      <c r="B181" s="2" t="s">
        <v>80</v>
      </c>
      <c r="C181" s="2">
        <v>9537</v>
      </c>
      <c r="D181" s="2">
        <v>9555</v>
      </c>
      <c r="E181" s="2">
        <v>0.83999799999998004</v>
      </c>
      <c r="F181" s="2">
        <f>SUM(E181:E182)</f>
        <v>150.99999799999998</v>
      </c>
      <c r="G181" s="2">
        <v>0</v>
      </c>
      <c r="H181" s="2" t="s">
        <v>81</v>
      </c>
    </row>
    <row r="182" spans="1:8" x14ac:dyDescent="0.25">
      <c r="A182" s="2" t="s">
        <v>110</v>
      </c>
      <c r="B182" s="2" t="s">
        <v>80</v>
      </c>
      <c r="C182" s="2">
        <v>4849</v>
      </c>
      <c r="D182" s="2">
        <v>7856</v>
      </c>
      <c r="E182" s="2">
        <v>150.16</v>
      </c>
    </row>
    <row r="184" spans="1:8" x14ac:dyDescent="0.25">
      <c r="A184" s="2" t="s">
        <v>111</v>
      </c>
      <c r="B184" s="2" t="s">
        <v>87</v>
      </c>
      <c r="C184" s="2">
        <v>356</v>
      </c>
      <c r="D184" s="2">
        <v>804</v>
      </c>
      <c r="E184" s="2">
        <v>22.520001000000001</v>
      </c>
      <c r="F184" s="2">
        <v>0</v>
      </c>
      <c r="G184" s="2">
        <f>SUM(E184:E189)</f>
        <v>193.44000200000002</v>
      </c>
      <c r="H184" s="2" t="s">
        <v>88</v>
      </c>
    </row>
    <row r="185" spans="1:8" x14ac:dyDescent="0.25">
      <c r="A185" s="2" t="s">
        <v>111</v>
      </c>
      <c r="B185" s="2" t="s">
        <v>87</v>
      </c>
      <c r="C185" s="2">
        <v>876</v>
      </c>
      <c r="D185" s="2">
        <v>1746</v>
      </c>
      <c r="E185" s="2">
        <v>68.519998999999999</v>
      </c>
    </row>
    <row r="186" spans="1:8" x14ac:dyDescent="0.25">
      <c r="A186" s="2" t="s">
        <v>111</v>
      </c>
      <c r="B186" s="2" t="s">
        <v>87</v>
      </c>
      <c r="C186" s="2">
        <v>5472</v>
      </c>
      <c r="D186" s="2">
        <v>6113</v>
      </c>
      <c r="E186" s="2">
        <v>32.04</v>
      </c>
    </row>
    <row r="187" spans="1:8" x14ac:dyDescent="0.25">
      <c r="A187" s="2" t="s">
        <v>111</v>
      </c>
      <c r="B187" s="2" t="s">
        <v>87</v>
      </c>
      <c r="C187" s="2">
        <v>3044</v>
      </c>
      <c r="D187" s="2">
        <v>3384</v>
      </c>
      <c r="E187" s="2">
        <v>17</v>
      </c>
    </row>
    <row r="188" spans="1:8" x14ac:dyDescent="0.25">
      <c r="A188" s="2" t="s">
        <v>111</v>
      </c>
      <c r="B188" s="2" t="s">
        <v>87</v>
      </c>
      <c r="C188" s="2">
        <v>7217</v>
      </c>
      <c r="D188" s="2">
        <v>7336</v>
      </c>
      <c r="E188" s="2">
        <v>5.8400010000000204</v>
      </c>
    </row>
    <row r="189" spans="1:8" x14ac:dyDescent="0.25">
      <c r="A189" s="2" t="s">
        <v>111</v>
      </c>
      <c r="B189" s="2" t="s">
        <v>87</v>
      </c>
      <c r="C189" s="2">
        <v>6215</v>
      </c>
      <c r="D189" s="2">
        <v>7167</v>
      </c>
      <c r="E189" s="2">
        <v>47.520001000000001</v>
      </c>
    </row>
    <row r="191" spans="1:8" x14ac:dyDescent="0.25">
      <c r="A191" s="2" t="s">
        <v>112</v>
      </c>
      <c r="B191" s="2" t="s">
        <v>80</v>
      </c>
      <c r="C191" s="2">
        <v>630</v>
      </c>
      <c r="D191" s="2">
        <v>11919</v>
      </c>
      <c r="E191" s="2">
        <v>578</v>
      </c>
      <c r="F191" s="2">
        <f>SUM(E191)</f>
        <v>578</v>
      </c>
      <c r="G191" s="2">
        <v>0</v>
      </c>
      <c r="H191" s="2" t="s">
        <v>81</v>
      </c>
    </row>
    <row r="193" spans="1:8" x14ac:dyDescent="0.25">
      <c r="A193" s="2" t="s">
        <v>113</v>
      </c>
      <c r="B193" s="2" t="s">
        <v>80</v>
      </c>
      <c r="C193" s="2">
        <v>1411</v>
      </c>
      <c r="D193" s="2">
        <v>1732</v>
      </c>
      <c r="E193" s="2">
        <v>16.040002000000001</v>
      </c>
      <c r="F193" s="2">
        <f>SUM(E193:E195)</f>
        <v>156.0400019999999</v>
      </c>
      <c r="G193" s="2">
        <f>SUM(E196:E201)</f>
        <v>131.35999399999986</v>
      </c>
      <c r="H193" s="2" t="s">
        <v>88</v>
      </c>
    </row>
    <row r="194" spans="1:8" x14ac:dyDescent="0.25">
      <c r="A194" s="2" t="s">
        <v>113</v>
      </c>
      <c r="B194" s="2" t="s">
        <v>80</v>
      </c>
      <c r="C194" s="2">
        <v>5967</v>
      </c>
      <c r="D194" s="2">
        <v>6489</v>
      </c>
      <c r="E194" s="2">
        <v>26.079999999999899</v>
      </c>
    </row>
    <row r="195" spans="1:8" x14ac:dyDescent="0.25">
      <c r="A195" s="2" t="s">
        <v>113</v>
      </c>
      <c r="B195" s="2" t="s">
        <v>80</v>
      </c>
      <c r="C195" s="2">
        <v>6513</v>
      </c>
      <c r="D195" s="2">
        <v>8791</v>
      </c>
      <c r="E195" s="2">
        <v>113.92</v>
      </c>
    </row>
    <row r="196" spans="1:8" x14ac:dyDescent="0.25">
      <c r="A196" s="2" t="s">
        <v>113</v>
      </c>
      <c r="B196" s="2" t="s">
        <v>87</v>
      </c>
      <c r="C196" s="2">
        <v>1126</v>
      </c>
      <c r="D196" s="2">
        <v>1259</v>
      </c>
      <c r="E196" s="2">
        <v>6.6399979999999896</v>
      </c>
    </row>
    <row r="197" spans="1:8" x14ac:dyDescent="0.25">
      <c r="A197" s="2" t="s">
        <v>113</v>
      </c>
      <c r="B197" s="2" t="s">
        <v>87</v>
      </c>
      <c r="C197" s="2">
        <v>1046</v>
      </c>
      <c r="D197" s="2">
        <v>1118</v>
      </c>
      <c r="E197" s="2">
        <v>3.6</v>
      </c>
    </row>
    <row r="198" spans="1:8" x14ac:dyDescent="0.25">
      <c r="A198" s="2" t="s">
        <v>113</v>
      </c>
      <c r="B198" s="2" t="s">
        <v>87</v>
      </c>
      <c r="C198" s="2">
        <v>2782</v>
      </c>
      <c r="D198" s="2">
        <v>2808</v>
      </c>
      <c r="E198" s="2">
        <v>1.3199999999999901</v>
      </c>
    </row>
    <row r="199" spans="1:8" x14ac:dyDescent="0.25">
      <c r="A199" s="2" t="s">
        <v>113</v>
      </c>
      <c r="B199" s="2" t="s">
        <v>87</v>
      </c>
      <c r="C199" s="2">
        <v>2876</v>
      </c>
      <c r="D199" s="2">
        <v>3362</v>
      </c>
      <c r="E199" s="2">
        <v>24.24</v>
      </c>
    </row>
    <row r="200" spans="1:8" x14ac:dyDescent="0.25">
      <c r="A200" s="2" t="s">
        <v>113</v>
      </c>
      <c r="B200" s="2" t="s">
        <v>87</v>
      </c>
      <c r="C200" s="2">
        <v>4327</v>
      </c>
      <c r="D200" s="2">
        <v>5317</v>
      </c>
      <c r="E200" s="2">
        <v>49.519997999999902</v>
      </c>
    </row>
    <row r="201" spans="1:8" x14ac:dyDescent="0.25">
      <c r="A201" s="2" t="s">
        <v>113</v>
      </c>
      <c r="B201" s="2" t="s">
        <v>87</v>
      </c>
      <c r="C201" s="2">
        <v>1816</v>
      </c>
      <c r="D201" s="2">
        <v>2737</v>
      </c>
      <c r="E201" s="2">
        <v>46.039997999999997</v>
      </c>
    </row>
    <row r="203" spans="1:8" x14ac:dyDescent="0.25">
      <c r="A203" s="2" t="s">
        <v>114</v>
      </c>
      <c r="B203" s="2" t="s">
        <v>87</v>
      </c>
      <c r="C203" s="2">
        <v>1179</v>
      </c>
      <c r="D203" s="2">
        <v>1438</v>
      </c>
      <c r="E203" s="2">
        <v>12.879999</v>
      </c>
      <c r="F203" s="2">
        <v>0</v>
      </c>
      <c r="G203" s="2">
        <f>SUM(E203:E211)</f>
        <v>174.71999599999972</v>
      </c>
      <c r="H203" s="2" t="s">
        <v>88</v>
      </c>
    </row>
    <row r="204" spans="1:8" x14ac:dyDescent="0.25">
      <c r="A204" s="2" t="s">
        <v>114</v>
      </c>
      <c r="B204" s="2" t="s">
        <v>87</v>
      </c>
      <c r="C204" s="2">
        <v>3187</v>
      </c>
      <c r="D204" s="2">
        <v>4096</v>
      </c>
      <c r="E204" s="2">
        <v>45.359998999999902</v>
      </c>
    </row>
    <row r="205" spans="1:8" x14ac:dyDescent="0.25">
      <c r="A205" s="2" t="s">
        <v>114</v>
      </c>
      <c r="B205" s="2" t="s">
        <v>87</v>
      </c>
      <c r="C205" s="2">
        <v>4836</v>
      </c>
      <c r="D205" s="2">
        <v>5221</v>
      </c>
      <c r="E205" s="2">
        <v>19.319999999999901</v>
      </c>
    </row>
    <row r="206" spans="1:8" x14ac:dyDescent="0.25">
      <c r="A206" s="2" t="s">
        <v>114</v>
      </c>
      <c r="B206" s="2" t="s">
        <v>87</v>
      </c>
      <c r="C206" s="2">
        <v>4134</v>
      </c>
      <c r="D206" s="2">
        <v>4277</v>
      </c>
      <c r="E206" s="2">
        <v>7.0800000000000098</v>
      </c>
    </row>
    <row r="207" spans="1:8" x14ac:dyDescent="0.25">
      <c r="A207" s="2" t="s">
        <v>114</v>
      </c>
      <c r="B207" s="2" t="s">
        <v>87</v>
      </c>
      <c r="C207" s="2">
        <v>4329</v>
      </c>
      <c r="D207" s="2">
        <v>4792</v>
      </c>
      <c r="E207" s="2">
        <v>23.12</v>
      </c>
    </row>
    <row r="208" spans="1:8" x14ac:dyDescent="0.25">
      <c r="A208" s="2" t="s">
        <v>114</v>
      </c>
      <c r="B208" s="2" t="s">
        <v>87</v>
      </c>
      <c r="C208" s="2">
        <v>727</v>
      </c>
      <c r="D208" s="2">
        <v>1108</v>
      </c>
      <c r="E208" s="2">
        <v>22.64</v>
      </c>
    </row>
    <row r="209" spans="1:8" x14ac:dyDescent="0.25">
      <c r="A209" s="2" t="s">
        <v>114</v>
      </c>
      <c r="B209" s="2" t="s">
        <v>87</v>
      </c>
      <c r="C209" s="2">
        <v>1472</v>
      </c>
      <c r="D209" s="2">
        <v>1762</v>
      </c>
      <c r="E209" s="2">
        <v>14.4799989999999</v>
      </c>
    </row>
    <row r="210" spans="1:8" x14ac:dyDescent="0.25">
      <c r="A210" s="2" t="s">
        <v>114</v>
      </c>
      <c r="B210" s="2" t="s">
        <v>87</v>
      </c>
      <c r="C210" s="2">
        <v>1795</v>
      </c>
      <c r="D210" s="2">
        <v>1798</v>
      </c>
      <c r="E210" s="2">
        <v>0.12000000000000401</v>
      </c>
    </row>
    <row r="211" spans="1:8" x14ac:dyDescent="0.25">
      <c r="A211" s="2" t="s">
        <v>114</v>
      </c>
      <c r="B211" s="2" t="s">
        <v>87</v>
      </c>
      <c r="C211" s="2">
        <v>2432</v>
      </c>
      <c r="D211" s="2">
        <v>3028</v>
      </c>
      <c r="E211" s="2">
        <v>29.719999000000001</v>
      </c>
    </row>
    <row r="213" spans="1:8" x14ac:dyDescent="0.25">
      <c r="A213" s="2" t="s">
        <v>115</v>
      </c>
      <c r="B213" s="2" t="s">
        <v>80</v>
      </c>
      <c r="C213" s="2">
        <v>393</v>
      </c>
      <c r="D213" s="2">
        <v>778</v>
      </c>
      <c r="E213" s="2">
        <v>19.200001</v>
      </c>
      <c r="F213" s="2">
        <f>SUM(E213:E218)</f>
        <v>262.59999399999981</v>
      </c>
      <c r="G213" s="2">
        <v>0</v>
      </c>
      <c r="H213" s="2" t="s">
        <v>81</v>
      </c>
    </row>
    <row r="214" spans="1:8" x14ac:dyDescent="0.25">
      <c r="A214" s="2" t="s">
        <v>115</v>
      </c>
      <c r="B214" s="2" t="s">
        <v>80</v>
      </c>
      <c r="C214" s="2">
        <v>3904</v>
      </c>
      <c r="D214" s="2">
        <v>6532</v>
      </c>
      <c r="E214" s="2">
        <v>131.51999799999999</v>
      </c>
    </row>
    <row r="215" spans="1:8" x14ac:dyDescent="0.25">
      <c r="A215" s="2" t="s">
        <v>115</v>
      </c>
      <c r="B215" s="2" t="s">
        <v>80</v>
      </c>
      <c r="C215" s="2">
        <v>2474</v>
      </c>
      <c r="D215" s="2">
        <v>3283</v>
      </c>
      <c r="E215" s="2">
        <v>40.359997999999898</v>
      </c>
    </row>
    <row r="216" spans="1:8" x14ac:dyDescent="0.25">
      <c r="A216" s="2" t="s">
        <v>115</v>
      </c>
      <c r="B216" s="2" t="s">
        <v>80</v>
      </c>
      <c r="C216" s="2">
        <v>8647</v>
      </c>
      <c r="D216" s="2">
        <v>8881</v>
      </c>
      <c r="E216" s="2">
        <v>11.639997999999901</v>
      </c>
    </row>
    <row r="217" spans="1:8" x14ac:dyDescent="0.25">
      <c r="A217" s="2" t="s">
        <v>115</v>
      </c>
      <c r="B217" s="2" t="s">
        <v>80</v>
      </c>
      <c r="C217" s="2">
        <v>9064</v>
      </c>
      <c r="D217" s="2">
        <v>9352</v>
      </c>
      <c r="E217" s="2">
        <v>14.439999</v>
      </c>
    </row>
    <row r="218" spans="1:8" x14ac:dyDescent="0.25">
      <c r="A218" s="2" t="s">
        <v>115</v>
      </c>
      <c r="B218" s="2" t="s">
        <v>80</v>
      </c>
      <c r="C218" s="2">
        <v>7418</v>
      </c>
      <c r="D218" s="2">
        <v>8327</v>
      </c>
      <c r="E218" s="2">
        <v>45.44</v>
      </c>
    </row>
    <row r="220" spans="1:8" x14ac:dyDescent="0.25">
      <c r="A220" s="2" t="s">
        <v>116</v>
      </c>
      <c r="B220" s="2" t="s">
        <v>80</v>
      </c>
      <c r="C220" s="2">
        <v>9916</v>
      </c>
      <c r="D220" s="2">
        <v>10084</v>
      </c>
      <c r="E220" s="2">
        <v>8.3600010000000093</v>
      </c>
      <c r="F220" s="2">
        <f>SUM(E220)</f>
        <v>8.3600010000000093</v>
      </c>
      <c r="G220" s="2">
        <f>SUM(E221:E223)</f>
        <v>334.35999800000002</v>
      </c>
      <c r="H220" s="2" t="s">
        <v>88</v>
      </c>
    </row>
    <row r="221" spans="1:8" x14ac:dyDescent="0.25">
      <c r="A221" s="2" t="s">
        <v>116</v>
      </c>
      <c r="B221" s="2" t="s">
        <v>87</v>
      </c>
      <c r="C221" s="2">
        <v>737</v>
      </c>
      <c r="D221" s="2">
        <v>5902</v>
      </c>
      <c r="E221" s="2">
        <v>262.47999900000002</v>
      </c>
    </row>
    <row r="222" spans="1:8" x14ac:dyDescent="0.25">
      <c r="A222" s="2" t="s">
        <v>116</v>
      </c>
      <c r="B222" s="2" t="s">
        <v>87</v>
      </c>
      <c r="C222" s="2">
        <v>573</v>
      </c>
      <c r="D222" s="2">
        <v>652</v>
      </c>
      <c r="E222" s="2">
        <v>4.0799989999999999</v>
      </c>
    </row>
    <row r="223" spans="1:8" x14ac:dyDescent="0.25">
      <c r="A223" s="2" t="s">
        <v>116</v>
      </c>
      <c r="B223" s="2" t="s">
        <v>87</v>
      </c>
      <c r="C223" s="2">
        <v>6052</v>
      </c>
      <c r="D223" s="2">
        <v>7410</v>
      </c>
      <c r="E223" s="2">
        <v>67.8</v>
      </c>
    </row>
    <row r="225" spans="1:8" x14ac:dyDescent="0.25">
      <c r="A225" s="2" t="s">
        <v>117</v>
      </c>
      <c r="B225" s="2" t="s">
        <v>87</v>
      </c>
      <c r="C225" s="2">
        <v>10209</v>
      </c>
      <c r="D225" s="2">
        <v>10379</v>
      </c>
      <c r="E225" s="2">
        <v>8.51999999999998</v>
      </c>
      <c r="F225" s="2">
        <v>0</v>
      </c>
      <c r="G225" s="2">
        <f>SUM(E225:E227)</f>
        <v>195.68000299999997</v>
      </c>
      <c r="H225" s="2" t="s">
        <v>88</v>
      </c>
    </row>
    <row r="226" spans="1:8" x14ac:dyDescent="0.25">
      <c r="A226" s="2" t="s">
        <v>117</v>
      </c>
      <c r="B226" s="2" t="s">
        <v>87</v>
      </c>
      <c r="C226" s="2">
        <v>5759</v>
      </c>
      <c r="D226" s="2">
        <v>8231</v>
      </c>
      <c r="E226" s="2">
        <v>123.36000199999999</v>
      </c>
    </row>
    <row r="227" spans="1:8" x14ac:dyDescent="0.25">
      <c r="A227" s="2" t="s">
        <v>117</v>
      </c>
      <c r="B227" s="2" t="s">
        <v>87</v>
      </c>
      <c r="C227" s="2">
        <v>4220</v>
      </c>
      <c r="D227" s="2">
        <v>5498</v>
      </c>
      <c r="E227" s="2">
        <v>63.800001000000002</v>
      </c>
    </row>
    <row r="229" spans="1:8" x14ac:dyDescent="0.25">
      <c r="A229" s="2" t="s">
        <v>118</v>
      </c>
      <c r="B229" s="2" t="s">
        <v>80</v>
      </c>
      <c r="C229" s="2">
        <v>324</v>
      </c>
      <c r="D229" s="2">
        <v>3090</v>
      </c>
      <c r="E229" s="2">
        <v>142.11999900000001</v>
      </c>
      <c r="F229" s="2">
        <f>SUM(E229:E231)</f>
        <v>182.440001</v>
      </c>
      <c r="G229" s="2">
        <f>SUM(E232:E235)</f>
        <v>137.24000100000001</v>
      </c>
      <c r="H229" s="2" t="s">
        <v>88</v>
      </c>
    </row>
    <row r="230" spans="1:8" x14ac:dyDescent="0.25">
      <c r="A230" s="2" t="s">
        <v>118</v>
      </c>
      <c r="B230" s="2" t="s">
        <v>80</v>
      </c>
      <c r="C230" s="2">
        <v>6974</v>
      </c>
      <c r="D230" s="2">
        <v>7567</v>
      </c>
      <c r="E230" s="2">
        <v>29.600002</v>
      </c>
    </row>
    <row r="231" spans="1:8" x14ac:dyDescent="0.25">
      <c r="A231" s="2" t="s">
        <v>118</v>
      </c>
      <c r="B231" s="2" t="s">
        <v>80</v>
      </c>
      <c r="C231" s="2">
        <v>8292</v>
      </c>
      <c r="D231" s="2">
        <v>8508</v>
      </c>
      <c r="E231" s="2">
        <v>10.72</v>
      </c>
    </row>
    <row r="232" spans="1:8" x14ac:dyDescent="0.25">
      <c r="A232" s="2" t="s">
        <v>118</v>
      </c>
      <c r="B232" s="2" t="s">
        <v>87</v>
      </c>
      <c r="C232" s="2">
        <v>6208</v>
      </c>
      <c r="D232" s="2">
        <v>6661</v>
      </c>
      <c r="E232" s="2">
        <v>22.6</v>
      </c>
    </row>
    <row r="233" spans="1:8" x14ac:dyDescent="0.25">
      <c r="A233" s="2" t="s">
        <v>118</v>
      </c>
      <c r="B233" s="2" t="s">
        <v>87</v>
      </c>
      <c r="C233" s="2">
        <v>3890</v>
      </c>
      <c r="D233" s="2">
        <v>5025</v>
      </c>
      <c r="E233" s="2">
        <v>56.84</v>
      </c>
    </row>
    <row r="234" spans="1:8" x14ac:dyDescent="0.25">
      <c r="A234" s="2" t="s">
        <v>118</v>
      </c>
      <c r="B234" s="2" t="s">
        <v>87</v>
      </c>
      <c r="C234" s="2">
        <v>3573</v>
      </c>
      <c r="D234" s="2">
        <v>3671</v>
      </c>
      <c r="E234" s="2">
        <v>4.9200010000000098</v>
      </c>
    </row>
    <row r="235" spans="1:8" x14ac:dyDescent="0.25">
      <c r="A235" s="2" t="s">
        <v>118</v>
      </c>
      <c r="B235" s="2" t="s">
        <v>87</v>
      </c>
      <c r="C235" s="2">
        <v>5145</v>
      </c>
      <c r="D235" s="2">
        <v>6203</v>
      </c>
      <c r="E235" s="2">
        <v>52.88</v>
      </c>
    </row>
    <row r="237" spans="1:8" x14ac:dyDescent="0.25">
      <c r="A237" s="2" t="s">
        <v>119</v>
      </c>
      <c r="B237" s="2" t="s">
        <v>80</v>
      </c>
      <c r="C237" s="2">
        <v>11301</v>
      </c>
      <c r="D237" s="2">
        <v>11563</v>
      </c>
      <c r="E237" s="2">
        <v>13.199998999999901</v>
      </c>
      <c r="F237" s="2">
        <f>SUM(E237:E238)</f>
        <v>73.879998999999899</v>
      </c>
      <c r="G237" s="2">
        <f>SUM(E239:E244)</f>
        <v>94.480002000000013</v>
      </c>
      <c r="H237" s="2" t="s">
        <v>88</v>
      </c>
    </row>
    <row r="238" spans="1:8" x14ac:dyDescent="0.25">
      <c r="A238" s="2" t="s">
        <v>119</v>
      </c>
      <c r="B238" s="2" t="s">
        <v>80</v>
      </c>
      <c r="C238" s="2">
        <v>5900</v>
      </c>
      <c r="D238" s="2">
        <v>7112</v>
      </c>
      <c r="E238" s="2">
        <v>60.68</v>
      </c>
    </row>
    <row r="239" spans="1:8" x14ac:dyDescent="0.25">
      <c r="A239" s="2" t="s">
        <v>119</v>
      </c>
      <c r="B239" s="2" t="s">
        <v>87</v>
      </c>
      <c r="C239" s="2">
        <v>7757</v>
      </c>
      <c r="D239" s="2">
        <v>7817</v>
      </c>
      <c r="E239" s="2">
        <v>3</v>
      </c>
    </row>
    <row r="240" spans="1:8" x14ac:dyDescent="0.25">
      <c r="A240" s="2" t="s">
        <v>119</v>
      </c>
      <c r="B240" s="2" t="s">
        <v>87</v>
      </c>
      <c r="C240" s="2">
        <v>456</v>
      </c>
      <c r="D240" s="2">
        <v>639</v>
      </c>
      <c r="E240" s="2">
        <v>9.1199999999999992</v>
      </c>
    </row>
    <row r="241" spans="1:8" x14ac:dyDescent="0.25">
      <c r="A241" s="2" t="s">
        <v>119</v>
      </c>
      <c r="B241" s="2" t="s">
        <v>87</v>
      </c>
      <c r="C241" s="2">
        <v>1842</v>
      </c>
      <c r="D241" s="2">
        <v>2213</v>
      </c>
      <c r="E241" s="2">
        <v>18.519998000000001</v>
      </c>
    </row>
    <row r="242" spans="1:8" x14ac:dyDescent="0.25">
      <c r="A242" s="2" t="s">
        <v>119</v>
      </c>
      <c r="B242" s="2" t="s">
        <v>87</v>
      </c>
      <c r="C242" s="2">
        <v>8636</v>
      </c>
      <c r="D242" s="2">
        <v>8651</v>
      </c>
      <c r="E242" s="2">
        <v>0.72000200000002201</v>
      </c>
    </row>
    <row r="243" spans="1:8" x14ac:dyDescent="0.25">
      <c r="A243" s="2" t="s">
        <v>119</v>
      </c>
      <c r="B243" s="2" t="s">
        <v>87</v>
      </c>
      <c r="C243" s="2">
        <v>9062</v>
      </c>
      <c r="D243" s="2">
        <v>10174</v>
      </c>
      <c r="E243" s="2">
        <v>55.560001999999997</v>
      </c>
    </row>
    <row r="244" spans="1:8" x14ac:dyDescent="0.25">
      <c r="A244" s="2" t="s">
        <v>119</v>
      </c>
      <c r="B244" s="2" t="s">
        <v>87</v>
      </c>
      <c r="C244" s="2">
        <v>2290</v>
      </c>
      <c r="D244" s="2">
        <v>2441</v>
      </c>
      <c r="E244" s="2">
        <v>7.56</v>
      </c>
    </row>
    <row r="246" spans="1:8" x14ac:dyDescent="0.25">
      <c r="A246" s="2" t="s">
        <v>120</v>
      </c>
      <c r="B246" s="2" t="s">
        <v>80</v>
      </c>
      <c r="C246" s="2">
        <v>1029</v>
      </c>
      <c r="D246" s="2">
        <v>3594</v>
      </c>
      <c r="E246" s="2">
        <v>128.32000099999999</v>
      </c>
      <c r="F246" s="2">
        <f>SUM(E246:E247)</f>
        <v>131.36000299999998</v>
      </c>
      <c r="G246" s="2">
        <v>0</v>
      </c>
      <c r="H246" s="2" t="s">
        <v>81</v>
      </c>
    </row>
    <row r="247" spans="1:8" x14ac:dyDescent="0.25">
      <c r="A247" s="2" t="s">
        <v>120</v>
      </c>
      <c r="B247" s="2" t="s">
        <v>80</v>
      </c>
      <c r="C247" s="2">
        <v>912</v>
      </c>
      <c r="D247" s="2">
        <v>968</v>
      </c>
      <c r="E247" s="2">
        <v>3.0400019999999999</v>
      </c>
    </row>
    <row r="249" spans="1:8" x14ac:dyDescent="0.25">
      <c r="A249" s="2" t="s">
        <v>121</v>
      </c>
      <c r="B249" s="2" t="s">
        <v>80</v>
      </c>
      <c r="C249" s="2">
        <v>6865</v>
      </c>
      <c r="D249" s="2">
        <v>8875</v>
      </c>
      <c r="E249" s="2">
        <v>100.399998</v>
      </c>
      <c r="F249" s="2">
        <f>SUM(E249)</f>
        <v>100.399998</v>
      </c>
      <c r="G249" s="2">
        <f>SUM(E250:E254)</f>
        <v>410.11999799999995</v>
      </c>
      <c r="H249" s="2" t="s">
        <v>88</v>
      </c>
    </row>
    <row r="250" spans="1:8" x14ac:dyDescent="0.25">
      <c r="A250" s="2" t="s">
        <v>121</v>
      </c>
      <c r="B250" s="2" t="s">
        <v>87</v>
      </c>
      <c r="C250" s="2">
        <v>613</v>
      </c>
      <c r="D250" s="2">
        <v>1633</v>
      </c>
      <c r="E250" s="2">
        <v>50.959997999999999</v>
      </c>
    </row>
    <row r="251" spans="1:8" x14ac:dyDescent="0.25">
      <c r="A251" s="2" t="s">
        <v>121</v>
      </c>
      <c r="B251" s="2" t="s">
        <v>87</v>
      </c>
      <c r="C251" s="2">
        <v>9397</v>
      </c>
      <c r="D251" s="2">
        <v>11320</v>
      </c>
      <c r="E251" s="2">
        <v>96.12</v>
      </c>
    </row>
    <row r="252" spans="1:8" x14ac:dyDescent="0.25">
      <c r="A252" s="2" t="s">
        <v>121</v>
      </c>
      <c r="B252" s="2" t="s">
        <v>87</v>
      </c>
      <c r="C252" s="2">
        <v>11481</v>
      </c>
      <c r="D252" s="2">
        <v>11780</v>
      </c>
      <c r="E252" s="2">
        <v>14.840002</v>
      </c>
    </row>
    <row r="253" spans="1:8" x14ac:dyDescent="0.25">
      <c r="A253" s="2" t="s">
        <v>121</v>
      </c>
      <c r="B253" s="2" t="s">
        <v>87</v>
      </c>
      <c r="C253" s="2">
        <v>1652</v>
      </c>
      <c r="D253" s="2">
        <v>6598</v>
      </c>
      <c r="E253" s="2">
        <v>247.24</v>
      </c>
    </row>
    <row r="254" spans="1:8" x14ac:dyDescent="0.25">
      <c r="A254" s="2" t="s">
        <v>121</v>
      </c>
      <c r="B254" s="2" t="s">
        <v>87</v>
      </c>
      <c r="C254" s="2">
        <v>6754</v>
      </c>
      <c r="D254" s="2">
        <v>6773</v>
      </c>
      <c r="E254" s="2">
        <v>0.95999799999998403</v>
      </c>
    </row>
    <row r="256" spans="1:8" x14ac:dyDescent="0.25">
      <c r="A256" s="2" t="s">
        <v>122</v>
      </c>
      <c r="B256" s="2" t="s">
        <v>80</v>
      </c>
      <c r="C256" s="2">
        <v>5020</v>
      </c>
      <c r="D256" s="2">
        <v>5384</v>
      </c>
      <c r="E256" s="2">
        <v>18.200002000000001</v>
      </c>
      <c r="F256" s="2">
        <f>SUM(E256:E263)</f>
        <v>85.27999599999977</v>
      </c>
      <c r="G256" s="2">
        <f>SUM(E264:E283)</f>
        <v>158.55999899999978</v>
      </c>
      <c r="H256" s="2" t="s">
        <v>81</v>
      </c>
    </row>
    <row r="257" spans="1:5" x14ac:dyDescent="0.25">
      <c r="A257" s="2" t="s">
        <v>122</v>
      </c>
      <c r="B257" s="2" t="s">
        <v>80</v>
      </c>
      <c r="C257" s="2">
        <v>7158</v>
      </c>
      <c r="D257" s="2">
        <v>7885</v>
      </c>
      <c r="E257" s="2">
        <v>36.2799979999999</v>
      </c>
    </row>
    <row r="258" spans="1:5" x14ac:dyDescent="0.25">
      <c r="A258" s="2" t="s">
        <v>122</v>
      </c>
      <c r="B258" s="2" t="s">
        <v>80</v>
      </c>
      <c r="C258" s="2">
        <v>6867</v>
      </c>
      <c r="D258" s="2">
        <v>6896</v>
      </c>
      <c r="E258" s="2">
        <v>1.36000100000001</v>
      </c>
    </row>
    <row r="259" spans="1:5" x14ac:dyDescent="0.25">
      <c r="A259" s="2" t="s">
        <v>122</v>
      </c>
      <c r="B259" s="2" t="s">
        <v>80</v>
      </c>
      <c r="C259" s="2">
        <v>792</v>
      </c>
      <c r="D259" s="2">
        <v>794</v>
      </c>
      <c r="E259" s="2">
        <v>7.9999000000000806E-2</v>
      </c>
    </row>
    <row r="260" spans="1:5" x14ac:dyDescent="0.25">
      <c r="A260" s="2" t="s">
        <v>122</v>
      </c>
      <c r="B260" s="2" t="s">
        <v>80</v>
      </c>
      <c r="C260" s="2">
        <v>11847</v>
      </c>
      <c r="D260" s="2">
        <v>11903</v>
      </c>
      <c r="E260" s="2">
        <v>2.75999999999999</v>
      </c>
    </row>
    <row r="261" spans="1:5" x14ac:dyDescent="0.25">
      <c r="A261" s="2" t="s">
        <v>122</v>
      </c>
      <c r="B261" s="2" t="s">
        <v>80</v>
      </c>
      <c r="C261" s="2">
        <v>4802</v>
      </c>
      <c r="D261" s="2">
        <v>4968</v>
      </c>
      <c r="E261" s="2">
        <v>8.7599999999999891</v>
      </c>
    </row>
    <row r="262" spans="1:5" x14ac:dyDescent="0.25">
      <c r="A262" s="2" t="s">
        <v>122</v>
      </c>
      <c r="B262" s="2" t="s">
        <v>80</v>
      </c>
      <c r="C262" s="2">
        <v>6989</v>
      </c>
      <c r="D262" s="2">
        <v>7038</v>
      </c>
      <c r="E262" s="2">
        <v>2.4799979999999602</v>
      </c>
    </row>
    <row r="263" spans="1:5" x14ac:dyDescent="0.25">
      <c r="A263" s="2" t="s">
        <v>122</v>
      </c>
      <c r="B263" s="2" t="s">
        <v>80</v>
      </c>
      <c r="C263" s="2">
        <v>9683</v>
      </c>
      <c r="D263" s="2">
        <v>9990</v>
      </c>
      <c r="E263" s="2">
        <v>15.3599979999999</v>
      </c>
    </row>
    <row r="264" spans="1:5" x14ac:dyDescent="0.25">
      <c r="A264" s="2" t="s">
        <v>122</v>
      </c>
      <c r="B264" s="2" t="s">
        <v>87</v>
      </c>
      <c r="C264" s="2">
        <v>2860</v>
      </c>
      <c r="D264" s="2">
        <v>3015</v>
      </c>
      <c r="E264" s="2">
        <v>7.71999999999999</v>
      </c>
    </row>
    <row r="265" spans="1:5" x14ac:dyDescent="0.25">
      <c r="A265" s="2" t="s">
        <v>122</v>
      </c>
      <c r="B265" s="2" t="s">
        <v>87</v>
      </c>
      <c r="C265" s="2">
        <v>153</v>
      </c>
      <c r="D265" s="2">
        <v>281</v>
      </c>
      <c r="E265" s="2">
        <v>8.0799990000000008</v>
      </c>
    </row>
    <row r="266" spans="1:5" x14ac:dyDescent="0.25">
      <c r="A266" s="2" t="s">
        <v>122</v>
      </c>
      <c r="B266" s="2" t="s">
        <v>87</v>
      </c>
      <c r="C266" s="2">
        <v>284</v>
      </c>
      <c r="D266" s="2">
        <v>284</v>
      </c>
      <c r="E266" s="2">
        <v>0</v>
      </c>
    </row>
    <row r="267" spans="1:5" x14ac:dyDescent="0.25">
      <c r="A267" s="2" t="s">
        <v>122</v>
      </c>
      <c r="B267" s="2" t="s">
        <v>87</v>
      </c>
      <c r="C267" s="2">
        <v>1061</v>
      </c>
      <c r="D267" s="2">
        <v>1205</v>
      </c>
      <c r="E267" s="2">
        <v>7.1600010000000003</v>
      </c>
    </row>
    <row r="268" spans="1:5" x14ac:dyDescent="0.25">
      <c r="A268" s="2" t="s">
        <v>122</v>
      </c>
      <c r="B268" s="2" t="s">
        <v>87</v>
      </c>
      <c r="C268" s="2">
        <v>9258</v>
      </c>
      <c r="D268" s="2">
        <v>9285</v>
      </c>
      <c r="E268" s="2">
        <v>1.2800020000000201</v>
      </c>
    </row>
    <row r="269" spans="1:5" x14ac:dyDescent="0.25">
      <c r="A269" s="2" t="s">
        <v>122</v>
      </c>
      <c r="B269" s="2" t="s">
        <v>87</v>
      </c>
      <c r="C269" s="2">
        <v>286</v>
      </c>
      <c r="D269" s="2">
        <v>433</v>
      </c>
      <c r="E269" s="2">
        <v>7.3999999999999897</v>
      </c>
    </row>
    <row r="270" spans="1:5" x14ac:dyDescent="0.25">
      <c r="A270" s="2" t="s">
        <v>122</v>
      </c>
      <c r="B270" s="2" t="s">
        <v>87</v>
      </c>
      <c r="C270" s="2">
        <v>1279</v>
      </c>
      <c r="D270" s="2">
        <v>1292</v>
      </c>
      <c r="E270" s="2">
        <v>0.64000099999999804</v>
      </c>
    </row>
    <row r="271" spans="1:5" x14ac:dyDescent="0.25">
      <c r="A271" s="2" t="s">
        <v>122</v>
      </c>
      <c r="B271" s="2" t="s">
        <v>87</v>
      </c>
      <c r="C271" s="2">
        <v>2549</v>
      </c>
      <c r="D271" s="2">
        <v>2780</v>
      </c>
      <c r="E271" s="2">
        <v>11.479997999999901</v>
      </c>
    </row>
    <row r="272" spans="1:5" x14ac:dyDescent="0.25">
      <c r="A272" s="2" t="s">
        <v>122</v>
      </c>
      <c r="B272" s="2" t="s">
        <v>87</v>
      </c>
      <c r="C272" s="2">
        <v>5496</v>
      </c>
      <c r="D272" s="2">
        <v>6714</v>
      </c>
      <c r="E272" s="2">
        <v>60.759999999999899</v>
      </c>
    </row>
    <row r="273" spans="1:8" x14ac:dyDescent="0.25">
      <c r="A273" s="2" t="s">
        <v>122</v>
      </c>
      <c r="B273" s="2" t="s">
        <v>87</v>
      </c>
      <c r="C273" s="2">
        <v>3160</v>
      </c>
      <c r="D273" s="2">
        <v>3227</v>
      </c>
      <c r="E273" s="2">
        <v>3.28</v>
      </c>
    </row>
    <row r="274" spans="1:8" x14ac:dyDescent="0.25">
      <c r="A274" s="2" t="s">
        <v>122</v>
      </c>
      <c r="B274" s="2" t="s">
        <v>87</v>
      </c>
      <c r="C274" s="2">
        <v>3336</v>
      </c>
      <c r="D274" s="2">
        <v>3631</v>
      </c>
      <c r="E274" s="2">
        <v>14.800001999999999</v>
      </c>
    </row>
    <row r="275" spans="1:8" x14ac:dyDescent="0.25">
      <c r="A275" s="2" t="s">
        <v>122</v>
      </c>
      <c r="B275" s="2" t="s">
        <v>87</v>
      </c>
      <c r="C275" s="2">
        <v>469</v>
      </c>
      <c r="D275" s="2">
        <v>528</v>
      </c>
      <c r="E275" s="2">
        <v>2.84</v>
      </c>
    </row>
    <row r="276" spans="1:8" x14ac:dyDescent="0.25">
      <c r="A276" s="2" t="s">
        <v>122</v>
      </c>
      <c r="B276" s="2" t="s">
        <v>87</v>
      </c>
      <c r="C276" s="2">
        <v>889</v>
      </c>
      <c r="D276" s="2">
        <v>960</v>
      </c>
      <c r="E276" s="2">
        <v>3.5199989999999901</v>
      </c>
    </row>
    <row r="277" spans="1:8" x14ac:dyDescent="0.25">
      <c r="A277" s="2" t="s">
        <v>122</v>
      </c>
      <c r="B277" s="2" t="s">
        <v>87</v>
      </c>
      <c r="C277" s="2">
        <v>8169</v>
      </c>
      <c r="D277" s="2">
        <v>8290</v>
      </c>
      <c r="E277" s="2">
        <v>6.0399979999999598</v>
      </c>
    </row>
    <row r="278" spans="1:8" x14ac:dyDescent="0.25">
      <c r="A278" s="2" t="s">
        <v>122</v>
      </c>
      <c r="B278" s="2" t="s">
        <v>87</v>
      </c>
      <c r="C278" s="2">
        <v>10079</v>
      </c>
      <c r="D278" s="2">
        <v>10104</v>
      </c>
      <c r="E278" s="2">
        <v>1.19999899999999</v>
      </c>
    </row>
    <row r="279" spans="1:8" x14ac:dyDescent="0.25">
      <c r="A279" s="2" t="s">
        <v>122</v>
      </c>
      <c r="B279" s="2" t="s">
        <v>87</v>
      </c>
      <c r="C279" s="2">
        <v>1427</v>
      </c>
      <c r="D279" s="2">
        <v>1464</v>
      </c>
      <c r="E279" s="2">
        <v>1.8799980000000001</v>
      </c>
    </row>
    <row r="280" spans="1:8" x14ac:dyDescent="0.25">
      <c r="A280" s="2" t="s">
        <v>122</v>
      </c>
      <c r="B280" s="2" t="s">
        <v>87</v>
      </c>
      <c r="C280" s="2">
        <v>4222</v>
      </c>
      <c r="D280" s="2">
        <v>4240</v>
      </c>
      <c r="E280" s="2">
        <v>0.84000000000000297</v>
      </c>
    </row>
    <row r="281" spans="1:8" x14ac:dyDescent="0.25">
      <c r="A281" s="2" t="s">
        <v>122</v>
      </c>
      <c r="B281" s="2" t="s">
        <v>87</v>
      </c>
      <c r="C281" s="2">
        <v>4061</v>
      </c>
      <c r="D281" s="2">
        <v>4069</v>
      </c>
      <c r="E281" s="2">
        <v>0.31999999999999301</v>
      </c>
    </row>
    <row r="282" spans="1:8" x14ac:dyDescent="0.25">
      <c r="A282" s="2" t="s">
        <v>122</v>
      </c>
      <c r="B282" s="2" t="s">
        <v>87</v>
      </c>
      <c r="C282" s="2">
        <v>3991</v>
      </c>
      <c r="D282" s="2">
        <v>4034</v>
      </c>
      <c r="E282" s="2">
        <v>2.12</v>
      </c>
    </row>
    <row r="283" spans="1:8" x14ac:dyDescent="0.25">
      <c r="A283" s="2" t="s">
        <v>122</v>
      </c>
      <c r="B283" s="2" t="s">
        <v>87</v>
      </c>
      <c r="C283" s="2">
        <v>4370</v>
      </c>
      <c r="D283" s="2">
        <v>4714</v>
      </c>
      <c r="E283" s="2">
        <v>17.200002000000001</v>
      </c>
    </row>
    <row r="285" spans="1:8" x14ac:dyDescent="0.25">
      <c r="A285" s="2" t="s">
        <v>123</v>
      </c>
      <c r="B285" s="2" t="s">
        <v>80</v>
      </c>
      <c r="C285" s="2">
        <v>5317</v>
      </c>
      <c r="D285" s="2">
        <v>5536</v>
      </c>
      <c r="E285" s="2">
        <v>10.9599989999999</v>
      </c>
      <c r="F285" s="2">
        <f>SUM(E285:E294)</f>
        <v>173.15999899999969</v>
      </c>
      <c r="G285" s="2">
        <f>SUM(E295:E307)</f>
        <v>192.11999599999979</v>
      </c>
      <c r="H285" s="2" t="s">
        <v>8</v>
      </c>
    </row>
    <row r="286" spans="1:8" x14ac:dyDescent="0.25">
      <c r="A286" s="2" t="s">
        <v>123</v>
      </c>
      <c r="B286" s="2" t="s">
        <v>80</v>
      </c>
      <c r="C286" s="2">
        <v>11193</v>
      </c>
      <c r="D286" s="2">
        <v>11237</v>
      </c>
      <c r="E286" s="2">
        <v>2.1599979999999701</v>
      </c>
    </row>
    <row r="287" spans="1:8" x14ac:dyDescent="0.25">
      <c r="A287" s="2" t="s">
        <v>123</v>
      </c>
      <c r="B287" s="2" t="s">
        <v>80</v>
      </c>
      <c r="C287" s="2">
        <v>5668</v>
      </c>
      <c r="D287" s="2">
        <v>5990</v>
      </c>
      <c r="E287" s="2">
        <v>16.040002000000001</v>
      </c>
    </row>
    <row r="288" spans="1:8" x14ac:dyDescent="0.25">
      <c r="A288" s="2" t="s">
        <v>123</v>
      </c>
      <c r="B288" s="2" t="s">
        <v>80</v>
      </c>
      <c r="C288" s="2">
        <v>8284</v>
      </c>
      <c r="D288" s="2">
        <v>8415</v>
      </c>
      <c r="E288" s="2">
        <v>6.56</v>
      </c>
    </row>
    <row r="289" spans="1:5" x14ac:dyDescent="0.25">
      <c r="A289" s="2" t="s">
        <v>123</v>
      </c>
      <c r="B289" s="2" t="s">
        <v>80</v>
      </c>
      <c r="C289" s="2">
        <v>10777</v>
      </c>
      <c r="D289" s="2">
        <v>11170</v>
      </c>
      <c r="E289" s="2">
        <v>19.639999999999901</v>
      </c>
    </row>
    <row r="290" spans="1:5" x14ac:dyDescent="0.25">
      <c r="A290" s="2" t="s">
        <v>123</v>
      </c>
      <c r="B290" s="2" t="s">
        <v>80</v>
      </c>
      <c r="C290" s="2">
        <v>3527</v>
      </c>
      <c r="D290" s="2">
        <v>4277</v>
      </c>
      <c r="E290" s="2">
        <v>42.479997999999902</v>
      </c>
    </row>
    <row r="291" spans="1:5" x14ac:dyDescent="0.25">
      <c r="A291" s="2" t="s">
        <v>123</v>
      </c>
      <c r="B291" s="2" t="s">
        <v>80</v>
      </c>
      <c r="C291" s="2">
        <v>6246</v>
      </c>
      <c r="D291" s="2">
        <v>6310</v>
      </c>
      <c r="E291" s="2">
        <v>3.20000200000004</v>
      </c>
    </row>
    <row r="292" spans="1:5" x14ac:dyDescent="0.25">
      <c r="A292" s="2" t="s">
        <v>123</v>
      </c>
      <c r="B292" s="2" t="s">
        <v>80</v>
      </c>
      <c r="C292" s="2">
        <v>8477</v>
      </c>
      <c r="D292" s="2">
        <v>8597</v>
      </c>
      <c r="E292" s="2">
        <v>6</v>
      </c>
    </row>
    <row r="293" spans="1:5" x14ac:dyDescent="0.25">
      <c r="A293" s="2" t="s">
        <v>123</v>
      </c>
      <c r="B293" s="2" t="s">
        <v>80</v>
      </c>
      <c r="C293" s="2">
        <v>6798</v>
      </c>
      <c r="D293" s="2">
        <v>7977</v>
      </c>
      <c r="E293" s="2">
        <v>58.920000999999999</v>
      </c>
    </row>
    <row r="294" spans="1:5" x14ac:dyDescent="0.25">
      <c r="A294" s="2" t="s">
        <v>123</v>
      </c>
      <c r="B294" s="2" t="s">
        <v>80</v>
      </c>
      <c r="C294" s="2">
        <v>9632</v>
      </c>
      <c r="D294" s="2">
        <v>9775</v>
      </c>
      <c r="E294" s="2">
        <v>7.1999989999999903</v>
      </c>
    </row>
    <row r="295" spans="1:5" x14ac:dyDescent="0.25">
      <c r="A295" s="2" t="s">
        <v>123</v>
      </c>
      <c r="B295" s="2" t="s">
        <v>87</v>
      </c>
      <c r="C295" s="2">
        <v>3245</v>
      </c>
      <c r="D295" s="2">
        <v>3328</v>
      </c>
      <c r="E295" s="2">
        <v>4.1199979999999803</v>
      </c>
    </row>
    <row r="296" spans="1:5" x14ac:dyDescent="0.25">
      <c r="A296" s="2" t="s">
        <v>123</v>
      </c>
      <c r="B296" s="2" t="s">
        <v>87</v>
      </c>
      <c r="C296" s="2">
        <v>10040</v>
      </c>
      <c r="D296" s="2">
        <v>10298</v>
      </c>
      <c r="E296" s="2">
        <v>12.9199999999999</v>
      </c>
    </row>
    <row r="297" spans="1:5" x14ac:dyDescent="0.25">
      <c r="A297" s="2" t="s">
        <v>123</v>
      </c>
      <c r="B297" s="2" t="s">
        <v>87</v>
      </c>
      <c r="C297" s="2">
        <v>2139</v>
      </c>
      <c r="D297" s="2">
        <v>3158</v>
      </c>
      <c r="E297" s="2">
        <v>50.879998999999998</v>
      </c>
    </row>
    <row r="298" spans="1:5" x14ac:dyDescent="0.25">
      <c r="A298" s="2" t="s">
        <v>123</v>
      </c>
      <c r="B298" s="2" t="s">
        <v>87</v>
      </c>
      <c r="C298" s="2">
        <v>4608</v>
      </c>
      <c r="D298" s="2">
        <v>5173</v>
      </c>
      <c r="E298" s="2">
        <v>28.199997999999901</v>
      </c>
    </row>
    <row r="299" spans="1:5" x14ac:dyDescent="0.25">
      <c r="A299" s="2" t="s">
        <v>123</v>
      </c>
      <c r="B299" s="2" t="s">
        <v>87</v>
      </c>
      <c r="C299" s="2">
        <v>8087</v>
      </c>
      <c r="D299" s="2">
        <v>8236</v>
      </c>
      <c r="E299" s="2">
        <v>7.3199999999999896</v>
      </c>
    </row>
    <row r="300" spans="1:5" x14ac:dyDescent="0.25">
      <c r="A300" s="2" t="s">
        <v>123</v>
      </c>
      <c r="B300" s="2" t="s">
        <v>87</v>
      </c>
      <c r="C300" s="2">
        <v>9985</v>
      </c>
      <c r="D300" s="2">
        <v>10005</v>
      </c>
      <c r="E300" s="2">
        <v>1</v>
      </c>
    </row>
    <row r="301" spans="1:5" x14ac:dyDescent="0.25">
      <c r="A301" s="2" t="s">
        <v>123</v>
      </c>
      <c r="B301" s="2" t="s">
        <v>87</v>
      </c>
      <c r="C301" s="2">
        <v>1293</v>
      </c>
      <c r="D301" s="2">
        <v>1528</v>
      </c>
      <c r="E301" s="2">
        <v>11.680002</v>
      </c>
    </row>
    <row r="302" spans="1:5" x14ac:dyDescent="0.25">
      <c r="A302" s="2" t="s">
        <v>123</v>
      </c>
      <c r="B302" s="2" t="s">
        <v>87</v>
      </c>
      <c r="C302" s="2">
        <v>6660</v>
      </c>
      <c r="D302" s="2">
        <v>6677</v>
      </c>
      <c r="E302" s="2">
        <v>0.87999899999999798</v>
      </c>
    </row>
    <row r="303" spans="1:5" x14ac:dyDescent="0.25">
      <c r="A303" s="2" t="s">
        <v>123</v>
      </c>
      <c r="B303" s="2" t="s">
        <v>87</v>
      </c>
      <c r="C303" s="2">
        <v>11704</v>
      </c>
      <c r="D303" s="2">
        <v>11789</v>
      </c>
      <c r="E303" s="2">
        <v>4.2000020000000404</v>
      </c>
    </row>
    <row r="304" spans="1:5" x14ac:dyDescent="0.25">
      <c r="A304" s="2" t="s">
        <v>123</v>
      </c>
      <c r="B304" s="2" t="s">
        <v>87</v>
      </c>
      <c r="C304" s="2">
        <v>516</v>
      </c>
      <c r="D304" s="2">
        <v>1280</v>
      </c>
      <c r="E304" s="2">
        <v>38.239998</v>
      </c>
    </row>
    <row r="305" spans="1:8" x14ac:dyDescent="0.25">
      <c r="A305" s="2" t="s">
        <v>123</v>
      </c>
      <c r="B305" s="2" t="s">
        <v>87</v>
      </c>
      <c r="C305" s="2">
        <v>10365</v>
      </c>
      <c r="D305" s="2">
        <v>10413</v>
      </c>
      <c r="E305" s="2">
        <v>2.3999999999999702</v>
      </c>
    </row>
    <row r="306" spans="1:8" x14ac:dyDescent="0.25">
      <c r="A306" s="2" t="s">
        <v>123</v>
      </c>
      <c r="B306" s="2" t="s">
        <v>87</v>
      </c>
      <c r="C306" s="2">
        <v>11555</v>
      </c>
      <c r="D306" s="2">
        <v>11639</v>
      </c>
      <c r="E306" s="2">
        <v>4.1599999999999602</v>
      </c>
    </row>
    <row r="307" spans="1:8" x14ac:dyDescent="0.25">
      <c r="A307" s="2" t="s">
        <v>123</v>
      </c>
      <c r="B307" s="2" t="s">
        <v>87</v>
      </c>
      <c r="C307" s="2">
        <v>8828</v>
      </c>
      <c r="D307" s="2">
        <v>9352</v>
      </c>
      <c r="E307" s="2">
        <v>26.12</v>
      </c>
    </row>
    <row r="309" spans="1:8" x14ac:dyDescent="0.25">
      <c r="A309" s="2" t="s">
        <v>123</v>
      </c>
      <c r="B309" s="2" t="s">
        <v>87</v>
      </c>
      <c r="C309" s="2">
        <v>9466</v>
      </c>
      <c r="D309" s="2">
        <v>9584</v>
      </c>
      <c r="E309" s="2">
        <v>6.24</v>
      </c>
      <c r="F309" s="2">
        <v>0</v>
      </c>
      <c r="G309" s="2">
        <f>SUM(E309)</f>
        <v>6.24</v>
      </c>
      <c r="H309" s="2" t="s">
        <v>88</v>
      </c>
    </row>
    <row r="311" spans="1:8" x14ac:dyDescent="0.25">
      <c r="A311" s="2" t="s">
        <v>124</v>
      </c>
      <c r="B311" s="2" t="s">
        <v>80</v>
      </c>
      <c r="C311" s="2">
        <v>2752</v>
      </c>
      <c r="D311" s="2">
        <v>2765</v>
      </c>
      <c r="E311" s="2">
        <v>0.59999999999999398</v>
      </c>
      <c r="F311" s="2">
        <f>SUM(E311:E318)</f>
        <v>99.760002999999912</v>
      </c>
      <c r="G311" s="2">
        <f>SUM(E319:E322)</f>
        <v>49.159998999999992</v>
      </c>
      <c r="H311" s="2" t="s">
        <v>88</v>
      </c>
    </row>
    <row r="312" spans="1:8" x14ac:dyDescent="0.25">
      <c r="A312" s="2" t="s">
        <v>124</v>
      </c>
      <c r="B312" s="2" t="s">
        <v>80</v>
      </c>
      <c r="C312" s="2">
        <v>3056</v>
      </c>
      <c r="D312" s="2">
        <v>3095</v>
      </c>
      <c r="E312" s="2">
        <v>1.9599979999999799</v>
      </c>
    </row>
    <row r="313" spans="1:8" x14ac:dyDescent="0.25">
      <c r="A313" s="2" t="s">
        <v>124</v>
      </c>
      <c r="B313" s="2" t="s">
        <v>80</v>
      </c>
      <c r="C313" s="2">
        <v>3357</v>
      </c>
      <c r="D313" s="2">
        <v>3376</v>
      </c>
      <c r="E313" s="2">
        <v>0.87999999999999501</v>
      </c>
    </row>
    <row r="314" spans="1:8" x14ac:dyDescent="0.25">
      <c r="A314" s="2" t="s">
        <v>124</v>
      </c>
      <c r="B314" s="2" t="s">
        <v>80</v>
      </c>
      <c r="C314" s="2">
        <v>2381</v>
      </c>
      <c r="D314" s="2">
        <v>2401</v>
      </c>
      <c r="E314" s="2">
        <v>1</v>
      </c>
    </row>
    <row r="315" spans="1:8" x14ac:dyDescent="0.25">
      <c r="A315" s="2" t="s">
        <v>124</v>
      </c>
      <c r="B315" s="2" t="s">
        <v>80</v>
      </c>
      <c r="C315" s="2">
        <v>4927</v>
      </c>
      <c r="D315" s="2">
        <v>6427</v>
      </c>
      <c r="E315" s="2">
        <v>75.039998999999895</v>
      </c>
    </row>
    <row r="316" spans="1:8" x14ac:dyDescent="0.25">
      <c r="A316" s="2" t="s">
        <v>124</v>
      </c>
      <c r="B316" s="2" t="s">
        <v>80</v>
      </c>
      <c r="C316" s="2">
        <v>9782</v>
      </c>
      <c r="D316" s="2">
        <v>9795</v>
      </c>
      <c r="E316" s="2">
        <v>0.60000200000001702</v>
      </c>
    </row>
    <row r="317" spans="1:8" x14ac:dyDescent="0.25">
      <c r="A317" s="2" t="s">
        <v>124</v>
      </c>
      <c r="B317" s="2" t="s">
        <v>80</v>
      </c>
      <c r="C317" s="2">
        <v>10151</v>
      </c>
      <c r="D317" s="2">
        <v>10310</v>
      </c>
      <c r="E317" s="2">
        <v>7.9600020000000304</v>
      </c>
    </row>
    <row r="318" spans="1:8" x14ac:dyDescent="0.25">
      <c r="A318" s="2" t="s">
        <v>124</v>
      </c>
      <c r="B318" s="2" t="s">
        <v>80</v>
      </c>
      <c r="C318" s="2">
        <v>8845</v>
      </c>
      <c r="D318" s="2">
        <v>9081</v>
      </c>
      <c r="E318" s="2">
        <v>11.720001999999999</v>
      </c>
    </row>
    <row r="319" spans="1:8" x14ac:dyDescent="0.25">
      <c r="A319" s="2" t="s">
        <v>124</v>
      </c>
      <c r="B319" s="2" t="s">
        <v>87</v>
      </c>
      <c r="C319" s="2">
        <v>10873</v>
      </c>
      <c r="D319" s="2">
        <v>10931</v>
      </c>
      <c r="E319" s="2">
        <v>2.8400000000000301</v>
      </c>
    </row>
    <row r="320" spans="1:8" x14ac:dyDescent="0.25">
      <c r="A320" s="2" t="s">
        <v>124</v>
      </c>
      <c r="B320" s="2" t="s">
        <v>87</v>
      </c>
      <c r="C320" s="2">
        <v>11768</v>
      </c>
      <c r="D320" s="2">
        <v>11971</v>
      </c>
      <c r="E320" s="2">
        <v>10.119999999999999</v>
      </c>
    </row>
    <row r="321" spans="1:8" x14ac:dyDescent="0.25">
      <c r="A321" s="2" t="s">
        <v>124</v>
      </c>
      <c r="B321" s="2" t="s">
        <v>87</v>
      </c>
      <c r="C321" s="2">
        <v>7805</v>
      </c>
      <c r="D321" s="2">
        <v>8530</v>
      </c>
      <c r="E321" s="2">
        <v>36.159999999999997</v>
      </c>
    </row>
    <row r="322" spans="1:8" x14ac:dyDescent="0.25">
      <c r="A322" s="2" t="s">
        <v>124</v>
      </c>
      <c r="B322" s="2" t="s">
        <v>87</v>
      </c>
      <c r="C322" s="2">
        <v>9996</v>
      </c>
      <c r="D322" s="2">
        <v>9997</v>
      </c>
      <c r="E322" s="2">
        <v>3.9998999999966103E-2</v>
      </c>
    </row>
    <row r="324" spans="1:8" x14ac:dyDescent="0.25">
      <c r="A324" s="2" t="s">
        <v>125</v>
      </c>
      <c r="B324" s="2" t="s">
        <v>80</v>
      </c>
      <c r="C324" s="2">
        <v>4408</v>
      </c>
      <c r="D324" s="2">
        <v>4442</v>
      </c>
      <c r="E324" s="2">
        <v>1.7199990000000001</v>
      </c>
      <c r="F324" s="2">
        <f>SUM(E324:E331)</f>
        <v>27.839993999999948</v>
      </c>
      <c r="G324" s="2">
        <f>SUM(E332:E339)</f>
        <v>234.36000500000003</v>
      </c>
      <c r="H324" s="2" t="s">
        <v>93</v>
      </c>
    </row>
    <row r="325" spans="1:8" x14ac:dyDescent="0.25">
      <c r="A325" s="2" t="s">
        <v>125</v>
      </c>
      <c r="B325" s="2" t="s">
        <v>80</v>
      </c>
      <c r="C325" s="2">
        <v>4699</v>
      </c>
      <c r="D325" s="2">
        <v>4750</v>
      </c>
      <c r="E325" s="2">
        <v>2.6399979999999901</v>
      </c>
    </row>
    <row r="326" spans="1:8" x14ac:dyDescent="0.25">
      <c r="A326" s="2" t="s">
        <v>125</v>
      </c>
      <c r="B326" s="2" t="s">
        <v>80</v>
      </c>
      <c r="C326" s="2">
        <v>559</v>
      </c>
      <c r="D326" s="2">
        <v>579</v>
      </c>
      <c r="E326" s="2">
        <v>1</v>
      </c>
    </row>
    <row r="327" spans="1:8" x14ac:dyDescent="0.25">
      <c r="A327" s="2" t="s">
        <v>125</v>
      </c>
      <c r="B327" s="2" t="s">
        <v>80</v>
      </c>
      <c r="C327" s="2">
        <v>1217</v>
      </c>
      <c r="D327" s="2">
        <v>1348</v>
      </c>
      <c r="E327" s="2">
        <v>6.56</v>
      </c>
    </row>
    <row r="328" spans="1:8" x14ac:dyDescent="0.25">
      <c r="A328" s="2" t="s">
        <v>125</v>
      </c>
      <c r="B328" s="2" t="s">
        <v>80</v>
      </c>
      <c r="C328" s="2">
        <v>4381</v>
      </c>
      <c r="D328" s="2">
        <v>4381</v>
      </c>
      <c r="E328" s="2">
        <v>0</v>
      </c>
    </row>
    <row r="329" spans="1:8" x14ac:dyDescent="0.25">
      <c r="A329" s="2" t="s">
        <v>125</v>
      </c>
      <c r="B329" s="2" t="s">
        <v>80</v>
      </c>
      <c r="C329" s="2">
        <v>6926</v>
      </c>
      <c r="D329" s="2">
        <v>6984</v>
      </c>
      <c r="E329" s="2">
        <v>2.9199979999999601</v>
      </c>
    </row>
    <row r="330" spans="1:8" x14ac:dyDescent="0.25">
      <c r="A330" s="2" t="s">
        <v>125</v>
      </c>
      <c r="B330" s="2" t="s">
        <v>80</v>
      </c>
      <c r="C330" s="2">
        <v>1359</v>
      </c>
      <c r="D330" s="2">
        <v>1617</v>
      </c>
      <c r="E330" s="2">
        <v>12.8</v>
      </c>
    </row>
    <row r="331" spans="1:8" x14ac:dyDescent="0.25">
      <c r="A331" s="2" t="s">
        <v>125</v>
      </c>
      <c r="B331" s="2" t="s">
        <v>80</v>
      </c>
      <c r="C331" s="2">
        <v>722</v>
      </c>
      <c r="D331" s="2">
        <v>727</v>
      </c>
      <c r="E331" s="2">
        <v>0.19999899999999801</v>
      </c>
    </row>
    <row r="332" spans="1:8" x14ac:dyDescent="0.25">
      <c r="A332" s="2" t="s">
        <v>125</v>
      </c>
      <c r="B332" s="2" t="s">
        <v>87</v>
      </c>
      <c r="C332" s="2">
        <v>7122</v>
      </c>
      <c r="D332" s="2">
        <v>7376</v>
      </c>
      <c r="E332" s="2">
        <v>12.680002</v>
      </c>
    </row>
    <row r="333" spans="1:8" x14ac:dyDescent="0.25">
      <c r="A333" s="2" t="s">
        <v>125</v>
      </c>
      <c r="B333" s="2" t="s">
        <v>87</v>
      </c>
      <c r="C333" s="2">
        <v>1063</v>
      </c>
      <c r="D333" s="2">
        <v>1140</v>
      </c>
      <c r="E333" s="2">
        <v>3.88</v>
      </c>
    </row>
    <row r="334" spans="1:8" x14ac:dyDescent="0.25">
      <c r="A334" s="2" t="s">
        <v>125</v>
      </c>
      <c r="B334" s="2" t="s">
        <v>87</v>
      </c>
      <c r="C334" s="2">
        <v>402</v>
      </c>
      <c r="D334" s="2">
        <v>519</v>
      </c>
      <c r="E334" s="2">
        <v>8</v>
      </c>
    </row>
    <row r="335" spans="1:8" x14ac:dyDescent="0.25">
      <c r="A335" s="2" t="s">
        <v>125</v>
      </c>
      <c r="B335" s="2" t="s">
        <v>87</v>
      </c>
      <c r="C335" s="2">
        <v>8713</v>
      </c>
      <c r="D335" s="2">
        <v>12476</v>
      </c>
      <c r="E335" s="2">
        <v>188.120001</v>
      </c>
    </row>
    <row r="336" spans="1:8" x14ac:dyDescent="0.25">
      <c r="A336" s="2" t="s">
        <v>125</v>
      </c>
      <c r="B336" s="2" t="s">
        <v>87</v>
      </c>
      <c r="C336" s="2">
        <v>3026</v>
      </c>
      <c r="D336" s="2">
        <v>3065</v>
      </c>
      <c r="E336" s="2">
        <v>1.96</v>
      </c>
    </row>
    <row r="337" spans="1:8" x14ac:dyDescent="0.25">
      <c r="A337" s="2" t="s">
        <v>125</v>
      </c>
      <c r="B337" s="2" t="s">
        <v>87</v>
      </c>
      <c r="C337" s="2">
        <v>3569</v>
      </c>
      <c r="D337" s="2">
        <v>3698</v>
      </c>
      <c r="E337" s="2">
        <v>6.3600019999999997</v>
      </c>
    </row>
    <row r="338" spans="1:8" x14ac:dyDescent="0.25">
      <c r="A338" s="2" t="s">
        <v>125</v>
      </c>
      <c r="B338" s="2" t="s">
        <v>87</v>
      </c>
      <c r="C338" s="2">
        <v>7936</v>
      </c>
      <c r="D338" s="2">
        <v>8103</v>
      </c>
      <c r="E338" s="2">
        <v>8.3600000000000101</v>
      </c>
    </row>
    <row r="339" spans="1:8" x14ac:dyDescent="0.25">
      <c r="A339" s="2" t="s">
        <v>125</v>
      </c>
      <c r="B339" s="2" t="s">
        <v>87</v>
      </c>
      <c r="C339" s="2">
        <v>8339</v>
      </c>
      <c r="D339" s="2">
        <v>8440</v>
      </c>
      <c r="E339" s="2">
        <v>5</v>
      </c>
    </row>
    <row r="341" spans="1:8" x14ac:dyDescent="0.25">
      <c r="A341" s="2" t="s">
        <v>126</v>
      </c>
      <c r="B341" s="2" t="s">
        <v>80</v>
      </c>
      <c r="C341" s="2">
        <v>5733</v>
      </c>
      <c r="D341" s="2">
        <v>6701</v>
      </c>
      <c r="E341" s="2">
        <v>48.319999999999901</v>
      </c>
      <c r="F341" s="2">
        <f>SUM(E341:E343)</f>
        <v>65.039996999999786</v>
      </c>
      <c r="G341" s="2">
        <f>SUM(E344:E347)</f>
        <v>65.360002000000037</v>
      </c>
      <c r="H341" s="2" t="s">
        <v>81</v>
      </c>
    </row>
    <row r="342" spans="1:8" x14ac:dyDescent="0.25">
      <c r="A342" s="2" t="s">
        <v>126</v>
      </c>
      <c r="B342" s="2" t="s">
        <v>80</v>
      </c>
      <c r="C342" s="2">
        <v>11477</v>
      </c>
      <c r="D342" s="2">
        <v>11751</v>
      </c>
      <c r="E342" s="2">
        <v>13.6799979999999</v>
      </c>
    </row>
    <row r="343" spans="1:8" x14ac:dyDescent="0.25">
      <c r="A343" s="2" t="s">
        <v>126</v>
      </c>
      <c r="B343" s="2" t="s">
        <v>80</v>
      </c>
      <c r="C343" s="2">
        <v>3487</v>
      </c>
      <c r="D343" s="2">
        <v>3548</v>
      </c>
      <c r="E343" s="2">
        <v>3.0399989999999901</v>
      </c>
    </row>
    <row r="344" spans="1:8" x14ac:dyDescent="0.25">
      <c r="A344" s="2" t="s">
        <v>126</v>
      </c>
      <c r="B344" s="2" t="s">
        <v>87</v>
      </c>
      <c r="C344" s="2">
        <v>3649</v>
      </c>
      <c r="D344" s="2">
        <v>3668</v>
      </c>
      <c r="E344" s="2">
        <v>0.84000000000000297</v>
      </c>
    </row>
    <row r="345" spans="1:8" x14ac:dyDescent="0.25">
      <c r="A345" s="2" t="s">
        <v>126</v>
      </c>
      <c r="B345" s="2" t="s">
        <v>87</v>
      </c>
      <c r="C345" s="2">
        <v>1169</v>
      </c>
      <c r="D345" s="2">
        <v>2421</v>
      </c>
      <c r="E345" s="2">
        <v>62.72</v>
      </c>
    </row>
    <row r="346" spans="1:8" x14ac:dyDescent="0.25">
      <c r="A346" s="2" t="s">
        <v>126</v>
      </c>
      <c r="B346" s="2" t="s">
        <v>87</v>
      </c>
      <c r="C346" s="2">
        <v>5299</v>
      </c>
      <c r="D346" s="2">
        <v>5312</v>
      </c>
      <c r="E346" s="2">
        <v>0.60000000000002196</v>
      </c>
    </row>
    <row r="347" spans="1:8" x14ac:dyDescent="0.25">
      <c r="A347" s="2" t="s">
        <v>126</v>
      </c>
      <c r="B347" s="2" t="s">
        <v>87</v>
      </c>
      <c r="C347" s="2">
        <v>3616</v>
      </c>
      <c r="D347" s="2">
        <v>3639</v>
      </c>
      <c r="E347" s="2">
        <v>1.20000200000001</v>
      </c>
    </row>
    <row r="349" spans="1:8" x14ac:dyDescent="0.25">
      <c r="A349" s="2" t="s">
        <v>127</v>
      </c>
      <c r="B349" s="2" t="s">
        <v>80</v>
      </c>
      <c r="C349" s="2">
        <v>4398</v>
      </c>
      <c r="D349" s="2">
        <v>4473</v>
      </c>
      <c r="E349" s="2">
        <v>3.68</v>
      </c>
      <c r="F349" s="2">
        <v>3.68</v>
      </c>
      <c r="G349" s="2">
        <v>0.720000999999999</v>
      </c>
      <c r="H349" s="2" t="s">
        <v>82</v>
      </c>
    </row>
    <row r="350" spans="1:8" x14ac:dyDescent="0.25">
      <c r="A350" s="2" t="s">
        <v>127</v>
      </c>
      <c r="B350" s="2" t="s">
        <v>87</v>
      </c>
      <c r="C350" s="2">
        <v>267</v>
      </c>
      <c r="D350" s="2">
        <v>280</v>
      </c>
      <c r="E350" s="2">
        <v>0.720000999999999</v>
      </c>
    </row>
    <row r="352" spans="1:8" x14ac:dyDescent="0.25">
      <c r="A352" s="2" t="s">
        <v>128</v>
      </c>
      <c r="B352" s="2" t="s">
        <v>80</v>
      </c>
      <c r="C352" s="2">
        <v>694</v>
      </c>
      <c r="D352" s="2">
        <v>776</v>
      </c>
      <c r="E352" s="2">
        <v>4.0799999999999903</v>
      </c>
      <c r="F352" s="2">
        <f>SUM(E352:E354)</f>
        <v>10.720001</v>
      </c>
      <c r="G352" s="2">
        <f>SUM(E355:E369)</f>
        <v>379.68000099999972</v>
      </c>
      <c r="H352" s="2" t="s">
        <v>8</v>
      </c>
    </row>
    <row r="353" spans="1:5" x14ac:dyDescent="0.25">
      <c r="A353" s="2" t="s">
        <v>128</v>
      </c>
      <c r="B353" s="2" t="s">
        <v>80</v>
      </c>
      <c r="C353" s="2">
        <v>9051</v>
      </c>
      <c r="D353" s="2">
        <v>9138</v>
      </c>
      <c r="E353" s="2">
        <v>4.3600010000000102</v>
      </c>
    </row>
    <row r="354" spans="1:5" x14ac:dyDescent="0.25">
      <c r="A354" s="2" t="s">
        <v>128</v>
      </c>
      <c r="B354" s="2" t="s">
        <v>80</v>
      </c>
      <c r="C354" s="2">
        <v>925</v>
      </c>
      <c r="D354" s="2">
        <v>970</v>
      </c>
      <c r="E354" s="2">
        <v>2.2799999999999998</v>
      </c>
    </row>
    <row r="355" spans="1:5" x14ac:dyDescent="0.25">
      <c r="A355" s="2" t="s">
        <v>128</v>
      </c>
      <c r="B355" s="2" t="s">
        <v>87</v>
      </c>
      <c r="C355" s="2">
        <v>187</v>
      </c>
      <c r="D355" s="2">
        <v>406</v>
      </c>
      <c r="E355" s="2">
        <v>10.960001</v>
      </c>
    </row>
    <row r="356" spans="1:5" x14ac:dyDescent="0.25">
      <c r="A356" s="2" t="s">
        <v>128</v>
      </c>
      <c r="B356" s="2" t="s">
        <v>87</v>
      </c>
      <c r="C356" s="2">
        <v>7417</v>
      </c>
      <c r="D356" s="2">
        <v>7460</v>
      </c>
      <c r="E356" s="2">
        <v>2.1200009999999998</v>
      </c>
    </row>
    <row r="357" spans="1:5" x14ac:dyDescent="0.25">
      <c r="A357" s="2" t="s">
        <v>128</v>
      </c>
      <c r="B357" s="2" t="s">
        <v>87</v>
      </c>
      <c r="C357" s="2">
        <v>7623</v>
      </c>
      <c r="D357" s="2">
        <v>8680</v>
      </c>
      <c r="E357" s="2">
        <v>52.88</v>
      </c>
    </row>
    <row r="358" spans="1:5" x14ac:dyDescent="0.25">
      <c r="A358" s="2" t="s">
        <v>128</v>
      </c>
      <c r="B358" s="2" t="s">
        <v>87</v>
      </c>
      <c r="C358" s="2">
        <v>6376</v>
      </c>
      <c r="D358" s="2">
        <v>6698</v>
      </c>
      <c r="E358" s="2">
        <v>16.079998999999901</v>
      </c>
    </row>
    <row r="359" spans="1:5" x14ac:dyDescent="0.25">
      <c r="A359" s="2" t="s">
        <v>128</v>
      </c>
      <c r="B359" s="2" t="s">
        <v>87</v>
      </c>
      <c r="C359" s="2">
        <v>2205</v>
      </c>
      <c r="D359" s="2">
        <v>6076</v>
      </c>
      <c r="E359" s="2">
        <v>195.280001</v>
      </c>
    </row>
    <row r="360" spans="1:5" x14ac:dyDescent="0.25">
      <c r="A360" s="2" t="s">
        <v>128</v>
      </c>
      <c r="B360" s="2" t="s">
        <v>87</v>
      </c>
      <c r="C360" s="2">
        <v>6746</v>
      </c>
      <c r="D360" s="2">
        <v>6859</v>
      </c>
      <c r="E360" s="2">
        <v>5.6000020000000097</v>
      </c>
    </row>
    <row r="361" spans="1:5" x14ac:dyDescent="0.25">
      <c r="A361" s="2" t="s">
        <v>128</v>
      </c>
      <c r="B361" s="2" t="s">
        <v>87</v>
      </c>
      <c r="C361" s="2">
        <v>11471</v>
      </c>
      <c r="D361" s="2">
        <v>11706</v>
      </c>
      <c r="E361" s="2">
        <v>11.6799979999999</v>
      </c>
    </row>
    <row r="362" spans="1:5" x14ac:dyDescent="0.25">
      <c r="A362" s="2" t="s">
        <v>128</v>
      </c>
      <c r="B362" s="2" t="s">
        <v>87</v>
      </c>
      <c r="C362" s="2">
        <v>6924</v>
      </c>
      <c r="D362" s="2">
        <v>6955</v>
      </c>
      <c r="E362" s="2">
        <v>1.56</v>
      </c>
    </row>
    <row r="363" spans="1:5" x14ac:dyDescent="0.25">
      <c r="A363" s="2" t="s">
        <v>128</v>
      </c>
      <c r="B363" s="2" t="s">
        <v>87</v>
      </c>
      <c r="C363" s="2">
        <v>7183</v>
      </c>
      <c r="D363" s="2">
        <v>7375</v>
      </c>
      <c r="E363" s="2">
        <v>9.6000020000000106</v>
      </c>
    </row>
    <row r="364" spans="1:5" x14ac:dyDescent="0.25">
      <c r="A364" s="2" t="s">
        <v>128</v>
      </c>
      <c r="B364" s="2" t="s">
        <v>87</v>
      </c>
      <c r="C364" s="2">
        <v>6159</v>
      </c>
      <c r="D364" s="2">
        <v>6175</v>
      </c>
      <c r="E364" s="2">
        <v>0.75999999999999002</v>
      </c>
    </row>
    <row r="365" spans="1:5" x14ac:dyDescent="0.25">
      <c r="A365" s="2" t="s">
        <v>128</v>
      </c>
      <c r="B365" s="2" t="s">
        <v>87</v>
      </c>
      <c r="C365" s="2">
        <v>9995</v>
      </c>
      <c r="D365" s="2">
        <v>10011</v>
      </c>
      <c r="E365" s="2">
        <v>0.83999799999998004</v>
      </c>
    </row>
    <row r="366" spans="1:5" x14ac:dyDescent="0.25">
      <c r="A366" s="2" t="s">
        <v>128</v>
      </c>
      <c r="B366" s="2" t="s">
        <v>87</v>
      </c>
      <c r="C366" s="2">
        <v>9616</v>
      </c>
      <c r="D366" s="2">
        <v>9631</v>
      </c>
      <c r="E366" s="2">
        <v>0.71999799999997505</v>
      </c>
    </row>
    <row r="367" spans="1:5" x14ac:dyDescent="0.25">
      <c r="A367" s="2" t="s">
        <v>128</v>
      </c>
      <c r="B367" s="2" t="s">
        <v>87</v>
      </c>
      <c r="C367" s="2">
        <v>10507</v>
      </c>
      <c r="D367" s="2">
        <v>11346</v>
      </c>
      <c r="E367" s="2">
        <v>41.759999999999899</v>
      </c>
    </row>
    <row r="368" spans="1:5" x14ac:dyDescent="0.25">
      <c r="A368" s="2" t="s">
        <v>128</v>
      </c>
      <c r="B368" s="2" t="s">
        <v>87</v>
      </c>
      <c r="C368" s="2">
        <v>6257</v>
      </c>
      <c r="D368" s="2">
        <v>6345</v>
      </c>
      <c r="E368" s="2">
        <v>4.3200020000000396</v>
      </c>
    </row>
    <row r="369" spans="1:8" x14ac:dyDescent="0.25">
      <c r="A369" s="2" t="s">
        <v>128</v>
      </c>
      <c r="B369" s="2" t="s">
        <v>87</v>
      </c>
      <c r="C369" s="2">
        <v>1027</v>
      </c>
      <c r="D369" s="2">
        <v>1538</v>
      </c>
      <c r="E369" s="2">
        <v>25.519998999999999</v>
      </c>
    </row>
    <row r="371" spans="1:8" x14ac:dyDescent="0.25">
      <c r="A371" s="2" t="s">
        <v>129</v>
      </c>
      <c r="B371" s="2" t="s">
        <v>80</v>
      </c>
      <c r="C371" s="2">
        <v>11262</v>
      </c>
      <c r="D371" s="2">
        <v>11287</v>
      </c>
      <c r="E371" s="2">
        <v>1.28000200000008</v>
      </c>
      <c r="F371" s="2">
        <f>SUM(E371:E373)</f>
        <v>485.48000200000013</v>
      </c>
      <c r="G371" s="2">
        <f>SUM(E374)</f>
        <v>23.159997999999899</v>
      </c>
      <c r="H371" s="2" t="s">
        <v>88</v>
      </c>
    </row>
    <row r="372" spans="1:8" x14ac:dyDescent="0.25">
      <c r="A372" s="2" t="s">
        <v>129</v>
      </c>
      <c r="B372" s="2" t="s">
        <v>80</v>
      </c>
      <c r="C372" s="2">
        <v>159</v>
      </c>
      <c r="D372" s="2">
        <v>9681</v>
      </c>
      <c r="E372" s="2">
        <v>477.48</v>
      </c>
    </row>
    <row r="373" spans="1:8" x14ac:dyDescent="0.25">
      <c r="A373" s="2" t="s">
        <v>129</v>
      </c>
      <c r="B373" s="2" t="s">
        <v>80</v>
      </c>
      <c r="C373" s="2">
        <v>11009</v>
      </c>
      <c r="D373" s="2">
        <v>11133</v>
      </c>
      <c r="E373" s="2">
        <v>6.7200000000000202</v>
      </c>
    </row>
    <row r="374" spans="1:8" x14ac:dyDescent="0.25">
      <c r="A374" s="2" t="s">
        <v>129</v>
      </c>
      <c r="B374" s="2" t="s">
        <v>87</v>
      </c>
      <c r="C374" s="2">
        <v>9794</v>
      </c>
      <c r="D374" s="2">
        <v>10246</v>
      </c>
      <c r="E374" s="2">
        <v>23.159997999999899</v>
      </c>
    </row>
    <row r="376" spans="1:8" x14ac:dyDescent="0.25">
      <c r="A376" s="2" t="s">
        <v>130</v>
      </c>
      <c r="B376" s="2" t="s">
        <v>80</v>
      </c>
      <c r="C376" s="2">
        <v>2312</v>
      </c>
      <c r="D376" s="2">
        <v>2457</v>
      </c>
      <c r="E376" s="2">
        <v>7.1999989999999903</v>
      </c>
      <c r="F376" s="2">
        <f>SUM(E376:E378)</f>
        <v>13.719999000000019</v>
      </c>
      <c r="G376" s="2">
        <f>SUM(E379:E389)</f>
        <v>202.00000499999996</v>
      </c>
      <c r="H376" s="2" t="s">
        <v>88</v>
      </c>
    </row>
    <row r="377" spans="1:8" x14ac:dyDescent="0.25">
      <c r="A377" s="2" t="s">
        <v>130</v>
      </c>
      <c r="B377" s="2" t="s">
        <v>80</v>
      </c>
      <c r="C377" s="2">
        <v>12307</v>
      </c>
      <c r="D377" s="2">
        <v>12423</v>
      </c>
      <c r="E377" s="2">
        <v>5.8400000000000301</v>
      </c>
    </row>
    <row r="378" spans="1:8" x14ac:dyDescent="0.25">
      <c r="A378" s="2" t="s">
        <v>130</v>
      </c>
      <c r="B378" s="2" t="s">
        <v>80</v>
      </c>
      <c r="C378" s="2">
        <v>423</v>
      </c>
      <c r="D378" s="2">
        <v>437</v>
      </c>
      <c r="E378" s="2">
        <v>0.67999999999999905</v>
      </c>
    </row>
    <row r="379" spans="1:8" x14ac:dyDescent="0.25">
      <c r="A379" s="2" t="s">
        <v>130</v>
      </c>
      <c r="B379" s="2" t="s">
        <v>87</v>
      </c>
      <c r="C379" s="2">
        <v>12630</v>
      </c>
      <c r="D379" s="2">
        <v>12708</v>
      </c>
      <c r="E379" s="2">
        <v>3.9200020000000602</v>
      </c>
    </row>
    <row r="380" spans="1:8" x14ac:dyDescent="0.25">
      <c r="A380" s="2" t="s">
        <v>130</v>
      </c>
      <c r="B380" s="2" t="s">
        <v>87</v>
      </c>
      <c r="C380" s="2">
        <v>4655</v>
      </c>
      <c r="D380" s="2">
        <v>5547</v>
      </c>
      <c r="E380" s="2">
        <v>44.6</v>
      </c>
    </row>
    <row r="381" spans="1:8" x14ac:dyDescent="0.25">
      <c r="A381" s="2" t="s">
        <v>130</v>
      </c>
      <c r="B381" s="2" t="s">
        <v>87</v>
      </c>
      <c r="C381" s="2">
        <v>8338</v>
      </c>
      <c r="D381" s="2">
        <v>8404</v>
      </c>
      <c r="E381" s="2">
        <v>3.24</v>
      </c>
    </row>
    <row r="382" spans="1:8" x14ac:dyDescent="0.25">
      <c r="A382" s="2" t="s">
        <v>130</v>
      </c>
      <c r="B382" s="2" t="s">
        <v>87</v>
      </c>
      <c r="C382" s="2">
        <v>1698</v>
      </c>
      <c r="D382" s="2">
        <v>1953</v>
      </c>
      <c r="E382" s="2">
        <v>12.680001000000001</v>
      </c>
    </row>
    <row r="383" spans="1:8" x14ac:dyDescent="0.25">
      <c r="A383" s="2" t="s">
        <v>130</v>
      </c>
      <c r="B383" s="2" t="s">
        <v>87</v>
      </c>
      <c r="C383" s="2">
        <v>2747</v>
      </c>
      <c r="D383" s="2">
        <v>3411</v>
      </c>
      <c r="E383" s="2">
        <v>33.240000999999999</v>
      </c>
    </row>
    <row r="384" spans="1:8" x14ac:dyDescent="0.25">
      <c r="A384" s="2" t="s">
        <v>130</v>
      </c>
      <c r="B384" s="2" t="s">
        <v>87</v>
      </c>
      <c r="C384" s="2">
        <v>1972</v>
      </c>
      <c r="D384" s="2">
        <v>2157</v>
      </c>
      <c r="E384" s="2">
        <v>9.1999999999999993</v>
      </c>
    </row>
    <row r="385" spans="1:8" x14ac:dyDescent="0.25">
      <c r="A385" s="2" t="s">
        <v>130</v>
      </c>
      <c r="B385" s="2" t="s">
        <v>87</v>
      </c>
      <c r="C385" s="2">
        <v>10638</v>
      </c>
      <c r="D385" s="2">
        <v>11117</v>
      </c>
      <c r="E385" s="2">
        <v>23.84</v>
      </c>
    </row>
    <row r="386" spans="1:8" x14ac:dyDescent="0.25">
      <c r="A386" s="2" t="s">
        <v>130</v>
      </c>
      <c r="B386" s="2" t="s">
        <v>87</v>
      </c>
      <c r="C386" s="2">
        <v>5966</v>
      </c>
      <c r="D386" s="2">
        <v>6470</v>
      </c>
      <c r="E386" s="2">
        <v>25.24</v>
      </c>
    </row>
    <row r="387" spans="1:8" x14ac:dyDescent="0.25">
      <c r="A387" s="2" t="s">
        <v>130</v>
      </c>
      <c r="B387" s="2" t="s">
        <v>87</v>
      </c>
      <c r="C387" s="2">
        <v>8525</v>
      </c>
      <c r="D387" s="2">
        <v>9091</v>
      </c>
      <c r="E387" s="2">
        <v>28.319999999999901</v>
      </c>
    </row>
    <row r="388" spans="1:8" x14ac:dyDescent="0.25">
      <c r="A388" s="2" t="s">
        <v>130</v>
      </c>
      <c r="B388" s="2" t="s">
        <v>87</v>
      </c>
      <c r="C388" s="2">
        <v>9499</v>
      </c>
      <c r="D388" s="2">
        <v>9744</v>
      </c>
      <c r="E388" s="2">
        <v>12.200002</v>
      </c>
    </row>
    <row r="389" spans="1:8" x14ac:dyDescent="0.25">
      <c r="A389" s="2" t="s">
        <v>130</v>
      </c>
      <c r="B389" s="2" t="s">
        <v>87</v>
      </c>
      <c r="C389" s="2">
        <v>1497</v>
      </c>
      <c r="D389" s="2">
        <v>1607</v>
      </c>
      <c r="E389" s="2">
        <v>5.5199989999999897</v>
      </c>
    </row>
    <row r="391" spans="1:8" x14ac:dyDescent="0.25">
      <c r="A391" s="2" t="s">
        <v>131</v>
      </c>
      <c r="B391" s="2" t="s">
        <v>80</v>
      </c>
      <c r="C391" s="2">
        <v>8591</v>
      </c>
      <c r="D391" s="2">
        <v>8647</v>
      </c>
      <c r="E391" s="2">
        <v>2.7200000000000202</v>
      </c>
      <c r="F391" s="2">
        <f>SUM(E391:E393)</f>
        <v>24.08000000000002</v>
      </c>
      <c r="G391" s="2">
        <f>SUM(E394:E397)</f>
        <v>374.71999999999991</v>
      </c>
      <c r="H391" s="2" t="s">
        <v>88</v>
      </c>
    </row>
    <row r="392" spans="1:8" x14ac:dyDescent="0.25">
      <c r="A392" s="2" t="s">
        <v>131</v>
      </c>
      <c r="B392" s="2" t="s">
        <v>80</v>
      </c>
      <c r="C392" s="2">
        <v>10139</v>
      </c>
      <c r="D392" s="2">
        <v>10319</v>
      </c>
      <c r="E392" s="2">
        <v>9</v>
      </c>
    </row>
    <row r="393" spans="1:8" x14ac:dyDescent="0.25">
      <c r="A393" s="2" t="s">
        <v>131</v>
      </c>
      <c r="B393" s="2" t="s">
        <v>80</v>
      </c>
      <c r="C393" s="2">
        <v>820</v>
      </c>
      <c r="D393" s="2">
        <v>1067</v>
      </c>
      <c r="E393" s="2">
        <v>12.36</v>
      </c>
    </row>
    <row r="394" spans="1:8" x14ac:dyDescent="0.25">
      <c r="A394" s="2" t="s">
        <v>131</v>
      </c>
      <c r="B394" s="2" t="s">
        <v>87</v>
      </c>
      <c r="C394" s="2">
        <v>7334</v>
      </c>
      <c r="D394" s="2">
        <v>7976</v>
      </c>
      <c r="E394" s="2">
        <v>32.04</v>
      </c>
    </row>
    <row r="395" spans="1:8" x14ac:dyDescent="0.25">
      <c r="A395" s="2" t="s">
        <v>131</v>
      </c>
      <c r="B395" s="2" t="s">
        <v>87</v>
      </c>
      <c r="C395" s="2">
        <v>1298</v>
      </c>
      <c r="D395" s="2">
        <v>6104</v>
      </c>
      <c r="E395" s="2">
        <v>240.24</v>
      </c>
    </row>
    <row r="396" spans="1:8" x14ac:dyDescent="0.25">
      <c r="A396" s="2" t="s">
        <v>131</v>
      </c>
      <c r="B396" s="2" t="s">
        <v>87</v>
      </c>
      <c r="C396" s="2">
        <v>10543</v>
      </c>
      <c r="D396" s="2">
        <v>11938</v>
      </c>
      <c r="E396" s="2">
        <v>69.720001999999994</v>
      </c>
    </row>
    <row r="397" spans="1:8" x14ac:dyDescent="0.25">
      <c r="A397" s="2" t="s">
        <v>131</v>
      </c>
      <c r="B397" s="2" t="s">
        <v>87</v>
      </c>
      <c r="C397" s="2">
        <v>6403</v>
      </c>
      <c r="D397" s="2">
        <v>7058</v>
      </c>
      <c r="E397" s="2">
        <v>32.719997999999897</v>
      </c>
    </row>
    <row r="399" spans="1:8" x14ac:dyDescent="0.25">
      <c r="A399" s="2" t="s">
        <v>132</v>
      </c>
      <c r="B399" s="2" t="s">
        <v>80</v>
      </c>
      <c r="C399" s="2">
        <v>1160</v>
      </c>
      <c r="D399" s="2">
        <v>1177</v>
      </c>
      <c r="E399" s="2">
        <v>0.87999899999999798</v>
      </c>
      <c r="F399" s="2">
        <f>SUM(E399:E403)</f>
        <v>20.479997999999949</v>
      </c>
      <c r="G399" s="2">
        <f>SUM(E404:E412)</f>
        <v>28.879995999999998</v>
      </c>
      <c r="H399" s="2" t="s">
        <v>82</v>
      </c>
    </row>
    <row r="400" spans="1:8" x14ac:dyDescent="0.25">
      <c r="A400" s="2" t="s">
        <v>132</v>
      </c>
      <c r="B400" s="2" t="s">
        <v>80</v>
      </c>
      <c r="C400" s="2">
        <v>3734</v>
      </c>
      <c r="D400" s="2">
        <v>3802</v>
      </c>
      <c r="E400" s="2">
        <v>3.24</v>
      </c>
    </row>
    <row r="401" spans="1:8" x14ac:dyDescent="0.25">
      <c r="A401" s="2" t="s">
        <v>132</v>
      </c>
      <c r="B401" s="2" t="s">
        <v>80</v>
      </c>
      <c r="C401" s="2">
        <v>5419</v>
      </c>
      <c r="D401" s="2">
        <v>5458</v>
      </c>
      <c r="E401" s="2">
        <v>1.9599979999999799</v>
      </c>
    </row>
    <row r="402" spans="1:8" x14ac:dyDescent="0.25">
      <c r="A402" s="2" t="s">
        <v>132</v>
      </c>
      <c r="B402" s="2" t="s">
        <v>80</v>
      </c>
      <c r="C402" s="2">
        <v>1391</v>
      </c>
      <c r="D402" s="2">
        <v>1569</v>
      </c>
      <c r="E402" s="2">
        <v>12.120001</v>
      </c>
    </row>
    <row r="403" spans="1:8" x14ac:dyDescent="0.25">
      <c r="A403" s="2" t="s">
        <v>132</v>
      </c>
      <c r="B403" s="2" t="s">
        <v>80</v>
      </c>
      <c r="C403" s="2">
        <v>4393</v>
      </c>
      <c r="D403" s="2">
        <v>4437</v>
      </c>
      <c r="E403" s="2">
        <v>2.2799999999999701</v>
      </c>
    </row>
    <row r="404" spans="1:8" x14ac:dyDescent="0.25">
      <c r="A404" s="2" t="s">
        <v>132</v>
      </c>
      <c r="B404" s="2" t="s">
        <v>87</v>
      </c>
      <c r="C404" s="2">
        <v>971</v>
      </c>
      <c r="D404" s="2">
        <v>1058</v>
      </c>
      <c r="E404" s="2">
        <v>5.5199980000000002</v>
      </c>
    </row>
    <row r="405" spans="1:8" x14ac:dyDescent="0.25">
      <c r="A405" s="2" t="s">
        <v>132</v>
      </c>
      <c r="B405" s="2" t="s">
        <v>87</v>
      </c>
      <c r="C405" s="2">
        <v>4201</v>
      </c>
      <c r="D405" s="2">
        <v>4233</v>
      </c>
      <c r="E405" s="2">
        <v>1.6000000000000201</v>
      </c>
    </row>
    <row r="406" spans="1:8" x14ac:dyDescent="0.25">
      <c r="A406" s="2" t="s">
        <v>132</v>
      </c>
      <c r="B406" s="2" t="s">
        <v>87</v>
      </c>
      <c r="C406" s="2">
        <v>6681</v>
      </c>
      <c r="D406" s="2">
        <v>6741</v>
      </c>
      <c r="E406" s="2">
        <v>3</v>
      </c>
    </row>
    <row r="407" spans="1:8" x14ac:dyDescent="0.25">
      <c r="A407" s="2" t="s">
        <v>132</v>
      </c>
      <c r="B407" s="2" t="s">
        <v>87</v>
      </c>
      <c r="C407" s="2">
        <v>4624</v>
      </c>
      <c r="D407" s="2">
        <v>4771</v>
      </c>
      <c r="E407" s="2">
        <v>7.2799979999999698</v>
      </c>
    </row>
    <row r="408" spans="1:8" x14ac:dyDescent="0.25">
      <c r="A408" s="2" t="s">
        <v>132</v>
      </c>
      <c r="B408" s="2" t="s">
        <v>87</v>
      </c>
      <c r="C408" s="2">
        <v>4840</v>
      </c>
      <c r="D408" s="2">
        <v>4849</v>
      </c>
      <c r="E408" s="2">
        <v>0.480001000000015</v>
      </c>
    </row>
    <row r="409" spans="1:8" x14ac:dyDescent="0.25">
      <c r="A409" s="2" t="s">
        <v>132</v>
      </c>
      <c r="B409" s="2" t="s">
        <v>87</v>
      </c>
      <c r="C409" s="2">
        <v>302</v>
      </c>
      <c r="D409" s="2">
        <v>387</v>
      </c>
      <c r="E409" s="2">
        <v>4.1999979999999999</v>
      </c>
    </row>
    <row r="410" spans="1:8" x14ac:dyDescent="0.25">
      <c r="A410" s="2" t="s">
        <v>132</v>
      </c>
      <c r="B410" s="2" t="s">
        <v>87</v>
      </c>
      <c r="C410" s="2">
        <v>3984</v>
      </c>
      <c r="D410" s="2">
        <v>3992</v>
      </c>
      <c r="E410" s="2">
        <v>0.31999999999999301</v>
      </c>
    </row>
    <row r="411" spans="1:8" x14ac:dyDescent="0.25">
      <c r="A411" s="2" t="s">
        <v>132</v>
      </c>
      <c r="B411" s="2" t="s">
        <v>87</v>
      </c>
      <c r="C411" s="2">
        <v>258</v>
      </c>
      <c r="D411" s="2">
        <v>264</v>
      </c>
      <c r="E411" s="2">
        <v>0.24000099999999899</v>
      </c>
    </row>
    <row r="412" spans="1:8" x14ac:dyDescent="0.25">
      <c r="A412" s="2" t="s">
        <v>132</v>
      </c>
      <c r="B412" s="2" t="s">
        <v>87</v>
      </c>
      <c r="C412" s="2">
        <v>4007</v>
      </c>
      <c r="D412" s="2">
        <v>4133</v>
      </c>
      <c r="E412" s="2">
        <v>6.24</v>
      </c>
    </row>
    <row r="414" spans="1:8" x14ac:dyDescent="0.25">
      <c r="A414" s="2" t="s">
        <v>133</v>
      </c>
      <c r="B414" s="2" t="s">
        <v>80</v>
      </c>
      <c r="C414" s="2">
        <v>2106</v>
      </c>
      <c r="D414" s="2">
        <v>2246</v>
      </c>
      <c r="E414" s="2">
        <v>7</v>
      </c>
      <c r="F414" s="2">
        <f>SUM(E414:E415)</f>
        <v>13.159999999999989</v>
      </c>
      <c r="G414" s="2">
        <f>SUM(E416)</f>
        <v>0.32</v>
      </c>
      <c r="H414" s="2" t="s">
        <v>95</v>
      </c>
    </row>
    <row r="415" spans="1:8" x14ac:dyDescent="0.25">
      <c r="A415" s="2" t="s">
        <v>133</v>
      </c>
      <c r="B415" s="2" t="s">
        <v>80</v>
      </c>
      <c r="C415" s="2">
        <v>2318</v>
      </c>
      <c r="D415" s="2">
        <v>2442</v>
      </c>
      <c r="E415" s="2">
        <v>6.1599999999999904</v>
      </c>
    </row>
    <row r="416" spans="1:8" x14ac:dyDescent="0.25">
      <c r="A416" s="2" t="s">
        <v>133</v>
      </c>
      <c r="B416" s="2" t="s">
        <v>87</v>
      </c>
      <c r="C416" s="2">
        <v>386</v>
      </c>
      <c r="D416" s="2">
        <v>392</v>
      </c>
      <c r="E416" s="2">
        <v>0.32</v>
      </c>
    </row>
    <row r="418" spans="1:8" x14ac:dyDescent="0.25">
      <c r="A418" s="2" t="s">
        <v>134</v>
      </c>
      <c r="B418" s="2" t="s">
        <v>80</v>
      </c>
      <c r="C418" s="2">
        <v>11833</v>
      </c>
      <c r="D418" s="2">
        <v>11868</v>
      </c>
      <c r="E418" s="2">
        <v>1.71999799999991</v>
      </c>
      <c r="F418" s="2">
        <f>SUM(E418:E419)</f>
        <v>7.0799999999999095</v>
      </c>
      <c r="G418" s="2">
        <f>SUM(E420:E423)</f>
        <v>24.399994999999844</v>
      </c>
      <c r="H418" s="2" t="s">
        <v>82</v>
      </c>
    </row>
    <row r="419" spans="1:8" x14ac:dyDescent="0.25">
      <c r="A419" s="2" t="s">
        <v>134</v>
      </c>
      <c r="B419" s="2" t="s">
        <v>80</v>
      </c>
      <c r="C419" s="2">
        <v>10830</v>
      </c>
      <c r="D419" s="2">
        <v>10937</v>
      </c>
      <c r="E419" s="2">
        <v>5.3600019999999997</v>
      </c>
    </row>
    <row r="420" spans="1:8" x14ac:dyDescent="0.25">
      <c r="A420" s="2" t="s">
        <v>134</v>
      </c>
      <c r="B420" s="2" t="s">
        <v>87</v>
      </c>
      <c r="C420" s="2">
        <v>10645</v>
      </c>
      <c r="D420" s="2">
        <v>10648</v>
      </c>
      <c r="E420" s="2">
        <v>0.11999799999989499</v>
      </c>
    </row>
    <row r="421" spans="1:8" x14ac:dyDescent="0.25">
      <c r="A421" s="2" t="s">
        <v>134</v>
      </c>
      <c r="B421" s="2" t="s">
        <v>87</v>
      </c>
      <c r="C421" s="2">
        <v>11006</v>
      </c>
      <c r="D421" s="2">
        <v>11018</v>
      </c>
      <c r="E421" s="2">
        <v>0.55999899999994796</v>
      </c>
    </row>
    <row r="422" spans="1:8" x14ac:dyDescent="0.25">
      <c r="A422" s="2" t="s">
        <v>134</v>
      </c>
      <c r="B422" s="2" t="s">
        <v>87</v>
      </c>
      <c r="C422" s="2">
        <v>11243</v>
      </c>
      <c r="D422" s="2">
        <v>11542</v>
      </c>
      <c r="E422" s="2">
        <v>14.84</v>
      </c>
    </row>
    <row r="423" spans="1:8" x14ac:dyDescent="0.25">
      <c r="A423" s="2" t="s">
        <v>134</v>
      </c>
      <c r="B423" s="2" t="s">
        <v>87</v>
      </c>
      <c r="C423" s="2">
        <v>11057</v>
      </c>
      <c r="D423" s="2">
        <v>11234</v>
      </c>
      <c r="E423" s="2">
        <v>8.8799980000000005</v>
      </c>
    </row>
  </sheetData>
  <mergeCells count="1">
    <mergeCell ref="L2:M2"/>
  </mergeCells>
  <pageMargins left="0.7" right="0.7" top="0.75" bottom="0.75" header="0.3" footer="0.3"/>
  <pageSetup paperSize="9"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7"/>
  <sheetViews>
    <sheetView topLeftCell="A52" workbookViewId="0">
      <selection activeCell="C67" sqref="C67"/>
    </sheetView>
  </sheetViews>
  <sheetFormatPr defaultRowHeight="12.75" x14ac:dyDescent="0.2"/>
  <cols>
    <col min="1" max="1" width="21.140625" style="34" customWidth="1"/>
    <col min="2" max="2" width="22.7109375" style="34" customWidth="1"/>
    <col min="3" max="3" width="30.7109375" style="34" customWidth="1"/>
    <col min="4" max="4" width="13.5703125" style="34" customWidth="1"/>
    <col min="5" max="5" width="13.28515625" style="34" customWidth="1"/>
    <col min="6" max="6" width="13.5703125" style="34" customWidth="1"/>
    <col min="7" max="7" width="13" style="34" customWidth="1"/>
    <col min="8" max="11" width="13.5703125" style="34" customWidth="1"/>
    <col min="12" max="256" width="9.140625" style="34"/>
    <col min="257" max="257" width="21.140625" style="34" customWidth="1"/>
    <col min="258" max="258" width="22.7109375" style="34" customWidth="1"/>
    <col min="259" max="259" width="30.7109375" style="34" customWidth="1"/>
    <col min="260" max="260" width="13.5703125" style="34" customWidth="1"/>
    <col min="261" max="261" width="13.28515625" style="34" customWidth="1"/>
    <col min="262" max="262" width="13.5703125" style="34" customWidth="1"/>
    <col min="263" max="263" width="13" style="34" customWidth="1"/>
    <col min="264" max="267" width="13.5703125" style="34" customWidth="1"/>
    <col min="268" max="512" width="9.140625" style="34"/>
    <col min="513" max="513" width="21.140625" style="34" customWidth="1"/>
    <col min="514" max="514" width="22.7109375" style="34" customWidth="1"/>
    <col min="515" max="515" width="30.7109375" style="34" customWidth="1"/>
    <col min="516" max="516" width="13.5703125" style="34" customWidth="1"/>
    <col min="517" max="517" width="13.28515625" style="34" customWidth="1"/>
    <col min="518" max="518" width="13.5703125" style="34" customWidth="1"/>
    <col min="519" max="519" width="13" style="34" customWidth="1"/>
    <col min="520" max="523" width="13.5703125" style="34" customWidth="1"/>
    <col min="524" max="768" width="9.140625" style="34"/>
    <col min="769" max="769" width="21.140625" style="34" customWidth="1"/>
    <col min="770" max="770" width="22.7109375" style="34" customWidth="1"/>
    <col min="771" max="771" width="30.7109375" style="34" customWidth="1"/>
    <col min="772" max="772" width="13.5703125" style="34" customWidth="1"/>
    <col min="773" max="773" width="13.28515625" style="34" customWidth="1"/>
    <col min="774" max="774" width="13.5703125" style="34" customWidth="1"/>
    <col min="775" max="775" width="13" style="34" customWidth="1"/>
    <col min="776" max="779" width="13.5703125" style="34" customWidth="1"/>
    <col min="780" max="1024" width="9.140625" style="34"/>
    <col min="1025" max="1025" width="21.140625" style="34" customWidth="1"/>
    <col min="1026" max="1026" width="22.7109375" style="34" customWidth="1"/>
    <col min="1027" max="1027" width="30.7109375" style="34" customWidth="1"/>
    <col min="1028" max="1028" width="13.5703125" style="34" customWidth="1"/>
    <col min="1029" max="1029" width="13.28515625" style="34" customWidth="1"/>
    <col min="1030" max="1030" width="13.5703125" style="34" customWidth="1"/>
    <col min="1031" max="1031" width="13" style="34" customWidth="1"/>
    <col min="1032" max="1035" width="13.5703125" style="34" customWidth="1"/>
    <col min="1036" max="1280" width="9.140625" style="34"/>
    <col min="1281" max="1281" width="21.140625" style="34" customWidth="1"/>
    <col min="1282" max="1282" width="22.7109375" style="34" customWidth="1"/>
    <col min="1283" max="1283" width="30.7109375" style="34" customWidth="1"/>
    <col min="1284" max="1284" width="13.5703125" style="34" customWidth="1"/>
    <col min="1285" max="1285" width="13.28515625" style="34" customWidth="1"/>
    <col min="1286" max="1286" width="13.5703125" style="34" customWidth="1"/>
    <col min="1287" max="1287" width="13" style="34" customWidth="1"/>
    <col min="1288" max="1291" width="13.5703125" style="34" customWidth="1"/>
    <col min="1292" max="1536" width="9.140625" style="34"/>
    <col min="1537" max="1537" width="21.140625" style="34" customWidth="1"/>
    <col min="1538" max="1538" width="22.7109375" style="34" customWidth="1"/>
    <col min="1539" max="1539" width="30.7109375" style="34" customWidth="1"/>
    <col min="1540" max="1540" width="13.5703125" style="34" customWidth="1"/>
    <col min="1541" max="1541" width="13.28515625" style="34" customWidth="1"/>
    <col min="1542" max="1542" width="13.5703125" style="34" customWidth="1"/>
    <col min="1543" max="1543" width="13" style="34" customWidth="1"/>
    <col min="1544" max="1547" width="13.5703125" style="34" customWidth="1"/>
    <col min="1548" max="1792" width="9.140625" style="34"/>
    <col min="1793" max="1793" width="21.140625" style="34" customWidth="1"/>
    <col min="1794" max="1794" width="22.7109375" style="34" customWidth="1"/>
    <col min="1795" max="1795" width="30.7109375" style="34" customWidth="1"/>
    <col min="1796" max="1796" width="13.5703125" style="34" customWidth="1"/>
    <col min="1797" max="1797" width="13.28515625" style="34" customWidth="1"/>
    <col min="1798" max="1798" width="13.5703125" style="34" customWidth="1"/>
    <col min="1799" max="1799" width="13" style="34" customWidth="1"/>
    <col min="1800" max="1803" width="13.5703125" style="34" customWidth="1"/>
    <col min="1804" max="2048" width="9.140625" style="34"/>
    <col min="2049" max="2049" width="21.140625" style="34" customWidth="1"/>
    <col min="2050" max="2050" width="22.7109375" style="34" customWidth="1"/>
    <col min="2051" max="2051" width="30.7109375" style="34" customWidth="1"/>
    <col min="2052" max="2052" width="13.5703125" style="34" customWidth="1"/>
    <col min="2053" max="2053" width="13.28515625" style="34" customWidth="1"/>
    <col min="2054" max="2054" width="13.5703125" style="34" customWidth="1"/>
    <col min="2055" max="2055" width="13" style="34" customWidth="1"/>
    <col min="2056" max="2059" width="13.5703125" style="34" customWidth="1"/>
    <col min="2060" max="2304" width="9.140625" style="34"/>
    <col min="2305" max="2305" width="21.140625" style="34" customWidth="1"/>
    <col min="2306" max="2306" width="22.7109375" style="34" customWidth="1"/>
    <col min="2307" max="2307" width="30.7109375" style="34" customWidth="1"/>
    <col min="2308" max="2308" width="13.5703125" style="34" customWidth="1"/>
    <col min="2309" max="2309" width="13.28515625" style="34" customWidth="1"/>
    <col min="2310" max="2310" width="13.5703125" style="34" customWidth="1"/>
    <col min="2311" max="2311" width="13" style="34" customWidth="1"/>
    <col min="2312" max="2315" width="13.5703125" style="34" customWidth="1"/>
    <col min="2316" max="2560" width="9.140625" style="34"/>
    <col min="2561" max="2561" width="21.140625" style="34" customWidth="1"/>
    <col min="2562" max="2562" width="22.7109375" style="34" customWidth="1"/>
    <col min="2563" max="2563" width="30.7109375" style="34" customWidth="1"/>
    <col min="2564" max="2564" width="13.5703125" style="34" customWidth="1"/>
    <col min="2565" max="2565" width="13.28515625" style="34" customWidth="1"/>
    <col min="2566" max="2566" width="13.5703125" style="34" customWidth="1"/>
    <col min="2567" max="2567" width="13" style="34" customWidth="1"/>
    <col min="2568" max="2571" width="13.5703125" style="34" customWidth="1"/>
    <col min="2572" max="2816" width="9.140625" style="34"/>
    <col min="2817" max="2817" width="21.140625" style="34" customWidth="1"/>
    <col min="2818" max="2818" width="22.7109375" style="34" customWidth="1"/>
    <col min="2819" max="2819" width="30.7109375" style="34" customWidth="1"/>
    <col min="2820" max="2820" width="13.5703125" style="34" customWidth="1"/>
    <col min="2821" max="2821" width="13.28515625" style="34" customWidth="1"/>
    <col min="2822" max="2822" width="13.5703125" style="34" customWidth="1"/>
    <col min="2823" max="2823" width="13" style="34" customWidth="1"/>
    <col min="2824" max="2827" width="13.5703125" style="34" customWidth="1"/>
    <col min="2828" max="3072" width="9.140625" style="34"/>
    <col min="3073" max="3073" width="21.140625" style="34" customWidth="1"/>
    <col min="3074" max="3074" width="22.7109375" style="34" customWidth="1"/>
    <col min="3075" max="3075" width="30.7109375" style="34" customWidth="1"/>
    <col min="3076" max="3076" width="13.5703125" style="34" customWidth="1"/>
    <col min="3077" max="3077" width="13.28515625" style="34" customWidth="1"/>
    <col min="3078" max="3078" width="13.5703125" style="34" customWidth="1"/>
    <col min="3079" max="3079" width="13" style="34" customWidth="1"/>
    <col min="3080" max="3083" width="13.5703125" style="34" customWidth="1"/>
    <col min="3084" max="3328" width="9.140625" style="34"/>
    <col min="3329" max="3329" width="21.140625" style="34" customWidth="1"/>
    <col min="3330" max="3330" width="22.7109375" style="34" customWidth="1"/>
    <col min="3331" max="3331" width="30.7109375" style="34" customWidth="1"/>
    <col min="3332" max="3332" width="13.5703125" style="34" customWidth="1"/>
    <col min="3333" max="3333" width="13.28515625" style="34" customWidth="1"/>
    <col min="3334" max="3334" width="13.5703125" style="34" customWidth="1"/>
    <col min="3335" max="3335" width="13" style="34" customWidth="1"/>
    <col min="3336" max="3339" width="13.5703125" style="34" customWidth="1"/>
    <col min="3340" max="3584" width="9.140625" style="34"/>
    <col min="3585" max="3585" width="21.140625" style="34" customWidth="1"/>
    <col min="3586" max="3586" width="22.7109375" style="34" customWidth="1"/>
    <col min="3587" max="3587" width="30.7109375" style="34" customWidth="1"/>
    <col min="3588" max="3588" width="13.5703125" style="34" customWidth="1"/>
    <col min="3589" max="3589" width="13.28515625" style="34" customWidth="1"/>
    <col min="3590" max="3590" width="13.5703125" style="34" customWidth="1"/>
    <col min="3591" max="3591" width="13" style="34" customWidth="1"/>
    <col min="3592" max="3595" width="13.5703125" style="34" customWidth="1"/>
    <col min="3596" max="3840" width="9.140625" style="34"/>
    <col min="3841" max="3841" width="21.140625" style="34" customWidth="1"/>
    <col min="3842" max="3842" width="22.7109375" style="34" customWidth="1"/>
    <col min="3843" max="3843" width="30.7109375" style="34" customWidth="1"/>
    <col min="3844" max="3844" width="13.5703125" style="34" customWidth="1"/>
    <col min="3845" max="3845" width="13.28515625" style="34" customWidth="1"/>
    <col min="3846" max="3846" width="13.5703125" style="34" customWidth="1"/>
    <col min="3847" max="3847" width="13" style="34" customWidth="1"/>
    <col min="3848" max="3851" width="13.5703125" style="34" customWidth="1"/>
    <col min="3852" max="4096" width="9.140625" style="34"/>
    <col min="4097" max="4097" width="21.140625" style="34" customWidth="1"/>
    <col min="4098" max="4098" width="22.7109375" style="34" customWidth="1"/>
    <col min="4099" max="4099" width="30.7109375" style="34" customWidth="1"/>
    <col min="4100" max="4100" width="13.5703125" style="34" customWidth="1"/>
    <col min="4101" max="4101" width="13.28515625" style="34" customWidth="1"/>
    <col min="4102" max="4102" width="13.5703125" style="34" customWidth="1"/>
    <col min="4103" max="4103" width="13" style="34" customWidth="1"/>
    <col min="4104" max="4107" width="13.5703125" style="34" customWidth="1"/>
    <col min="4108" max="4352" width="9.140625" style="34"/>
    <col min="4353" max="4353" width="21.140625" style="34" customWidth="1"/>
    <col min="4354" max="4354" width="22.7109375" style="34" customWidth="1"/>
    <col min="4355" max="4355" width="30.7109375" style="34" customWidth="1"/>
    <col min="4356" max="4356" width="13.5703125" style="34" customWidth="1"/>
    <col min="4357" max="4357" width="13.28515625" style="34" customWidth="1"/>
    <col min="4358" max="4358" width="13.5703125" style="34" customWidth="1"/>
    <col min="4359" max="4359" width="13" style="34" customWidth="1"/>
    <col min="4360" max="4363" width="13.5703125" style="34" customWidth="1"/>
    <col min="4364" max="4608" width="9.140625" style="34"/>
    <col min="4609" max="4609" width="21.140625" style="34" customWidth="1"/>
    <col min="4610" max="4610" width="22.7109375" style="34" customWidth="1"/>
    <col min="4611" max="4611" width="30.7109375" style="34" customWidth="1"/>
    <col min="4612" max="4612" width="13.5703125" style="34" customWidth="1"/>
    <col min="4613" max="4613" width="13.28515625" style="34" customWidth="1"/>
    <col min="4614" max="4614" width="13.5703125" style="34" customWidth="1"/>
    <col min="4615" max="4615" width="13" style="34" customWidth="1"/>
    <col min="4616" max="4619" width="13.5703125" style="34" customWidth="1"/>
    <col min="4620" max="4864" width="9.140625" style="34"/>
    <col min="4865" max="4865" width="21.140625" style="34" customWidth="1"/>
    <col min="4866" max="4866" width="22.7109375" style="34" customWidth="1"/>
    <col min="4867" max="4867" width="30.7109375" style="34" customWidth="1"/>
    <col min="4868" max="4868" width="13.5703125" style="34" customWidth="1"/>
    <col min="4869" max="4869" width="13.28515625" style="34" customWidth="1"/>
    <col min="4870" max="4870" width="13.5703125" style="34" customWidth="1"/>
    <col min="4871" max="4871" width="13" style="34" customWidth="1"/>
    <col min="4872" max="4875" width="13.5703125" style="34" customWidth="1"/>
    <col min="4876" max="5120" width="9.140625" style="34"/>
    <col min="5121" max="5121" width="21.140625" style="34" customWidth="1"/>
    <col min="5122" max="5122" width="22.7109375" style="34" customWidth="1"/>
    <col min="5123" max="5123" width="30.7109375" style="34" customWidth="1"/>
    <col min="5124" max="5124" width="13.5703125" style="34" customWidth="1"/>
    <col min="5125" max="5125" width="13.28515625" style="34" customWidth="1"/>
    <col min="5126" max="5126" width="13.5703125" style="34" customWidth="1"/>
    <col min="5127" max="5127" width="13" style="34" customWidth="1"/>
    <col min="5128" max="5131" width="13.5703125" style="34" customWidth="1"/>
    <col min="5132" max="5376" width="9.140625" style="34"/>
    <col min="5377" max="5377" width="21.140625" style="34" customWidth="1"/>
    <col min="5378" max="5378" width="22.7109375" style="34" customWidth="1"/>
    <col min="5379" max="5379" width="30.7109375" style="34" customWidth="1"/>
    <col min="5380" max="5380" width="13.5703125" style="34" customWidth="1"/>
    <col min="5381" max="5381" width="13.28515625" style="34" customWidth="1"/>
    <col min="5382" max="5382" width="13.5703125" style="34" customWidth="1"/>
    <col min="5383" max="5383" width="13" style="34" customWidth="1"/>
    <col min="5384" max="5387" width="13.5703125" style="34" customWidth="1"/>
    <col min="5388" max="5632" width="9.140625" style="34"/>
    <col min="5633" max="5633" width="21.140625" style="34" customWidth="1"/>
    <col min="5634" max="5634" width="22.7109375" style="34" customWidth="1"/>
    <col min="5635" max="5635" width="30.7109375" style="34" customWidth="1"/>
    <col min="5636" max="5636" width="13.5703125" style="34" customWidth="1"/>
    <col min="5637" max="5637" width="13.28515625" style="34" customWidth="1"/>
    <col min="5638" max="5638" width="13.5703125" style="34" customWidth="1"/>
    <col min="5639" max="5639" width="13" style="34" customWidth="1"/>
    <col min="5640" max="5643" width="13.5703125" style="34" customWidth="1"/>
    <col min="5644" max="5888" width="9.140625" style="34"/>
    <col min="5889" max="5889" width="21.140625" style="34" customWidth="1"/>
    <col min="5890" max="5890" width="22.7109375" style="34" customWidth="1"/>
    <col min="5891" max="5891" width="30.7109375" style="34" customWidth="1"/>
    <col min="5892" max="5892" width="13.5703125" style="34" customWidth="1"/>
    <col min="5893" max="5893" width="13.28515625" style="34" customWidth="1"/>
    <col min="5894" max="5894" width="13.5703125" style="34" customWidth="1"/>
    <col min="5895" max="5895" width="13" style="34" customWidth="1"/>
    <col min="5896" max="5899" width="13.5703125" style="34" customWidth="1"/>
    <col min="5900" max="6144" width="9.140625" style="34"/>
    <col min="6145" max="6145" width="21.140625" style="34" customWidth="1"/>
    <col min="6146" max="6146" width="22.7109375" style="34" customWidth="1"/>
    <col min="6147" max="6147" width="30.7109375" style="34" customWidth="1"/>
    <col min="6148" max="6148" width="13.5703125" style="34" customWidth="1"/>
    <col min="6149" max="6149" width="13.28515625" style="34" customWidth="1"/>
    <col min="6150" max="6150" width="13.5703125" style="34" customWidth="1"/>
    <col min="6151" max="6151" width="13" style="34" customWidth="1"/>
    <col min="6152" max="6155" width="13.5703125" style="34" customWidth="1"/>
    <col min="6156" max="6400" width="9.140625" style="34"/>
    <col min="6401" max="6401" width="21.140625" style="34" customWidth="1"/>
    <col min="6402" max="6402" width="22.7109375" style="34" customWidth="1"/>
    <col min="6403" max="6403" width="30.7109375" style="34" customWidth="1"/>
    <col min="6404" max="6404" width="13.5703125" style="34" customWidth="1"/>
    <col min="6405" max="6405" width="13.28515625" style="34" customWidth="1"/>
    <col min="6406" max="6406" width="13.5703125" style="34" customWidth="1"/>
    <col min="6407" max="6407" width="13" style="34" customWidth="1"/>
    <col min="6408" max="6411" width="13.5703125" style="34" customWidth="1"/>
    <col min="6412" max="6656" width="9.140625" style="34"/>
    <col min="6657" max="6657" width="21.140625" style="34" customWidth="1"/>
    <col min="6658" max="6658" width="22.7109375" style="34" customWidth="1"/>
    <col min="6659" max="6659" width="30.7109375" style="34" customWidth="1"/>
    <col min="6660" max="6660" width="13.5703125" style="34" customWidth="1"/>
    <col min="6661" max="6661" width="13.28515625" style="34" customWidth="1"/>
    <col min="6662" max="6662" width="13.5703125" style="34" customWidth="1"/>
    <col min="6663" max="6663" width="13" style="34" customWidth="1"/>
    <col min="6664" max="6667" width="13.5703125" style="34" customWidth="1"/>
    <col min="6668" max="6912" width="9.140625" style="34"/>
    <col min="6913" max="6913" width="21.140625" style="34" customWidth="1"/>
    <col min="6914" max="6914" width="22.7109375" style="34" customWidth="1"/>
    <col min="6915" max="6915" width="30.7109375" style="34" customWidth="1"/>
    <col min="6916" max="6916" width="13.5703125" style="34" customWidth="1"/>
    <col min="6917" max="6917" width="13.28515625" style="34" customWidth="1"/>
    <col min="6918" max="6918" width="13.5703125" style="34" customWidth="1"/>
    <col min="6919" max="6919" width="13" style="34" customWidth="1"/>
    <col min="6920" max="6923" width="13.5703125" style="34" customWidth="1"/>
    <col min="6924" max="7168" width="9.140625" style="34"/>
    <col min="7169" max="7169" width="21.140625" style="34" customWidth="1"/>
    <col min="7170" max="7170" width="22.7109375" style="34" customWidth="1"/>
    <col min="7171" max="7171" width="30.7109375" style="34" customWidth="1"/>
    <col min="7172" max="7172" width="13.5703125" style="34" customWidth="1"/>
    <col min="7173" max="7173" width="13.28515625" style="34" customWidth="1"/>
    <col min="7174" max="7174" width="13.5703125" style="34" customWidth="1"/>
    <col min="7175" max="7175" width="13" style="34" customWidth="1"/>
    <col min="7176" max="7179" width="13.5703125" style="34" customWidth="1"/>
    <col min="7180" max="7424" width="9.140625" style="34"/>
    <col min="7425" max="7425" width="21.140625" style="34" customWidth="1"/>
    <col min="7426" max="7426" width="22.7109375" style="34" customWidth="1"/>
    <col min="7427" max="7427" width="30.7109375" style="34" customWidth="1"/>
    <col min="7428" max="7428" width="13.5703125" style="34" customWidth="1"/>
    <col min="7429" max="7429" width="13.28515625" style="34" customWidth="1"/>
    <col min="7430" max="7430" width="13.5703125" style="34" customWidth="1"/>
    <col min="7431" max="7431" width="13" style="34" customWidth="1"/>
    <col min="7432" max="7435" width="13.5703125" style="34" customWidth="1"/>
    <col min="7436" max="7680" width="9.140625" style="34"/>
    <col min="7681" max="7681" width="21.140625" style="34" customWidth="1"/>
    <col min="7682" max="7682" width="22.7109375" style="34" customWidth="1"/>
    <col min="7683" max="7683" width="30.7109375" style="34" customWidth="1"/>
    <col min="7684" max="7684" width="13.5703125" style="34" customWidth="1"/>
    <col min="7685" max="7685" width="13.28515625" style="34" customWidth="1"/>
    <col min="7686" max="7686" width="13.5703125" style="34" customWidth="1"/>
    <col min="7687" max="7687" width="13" style="34" customWidth="1"/>
    <col min="7688" max="7691" width="13.5703125" style="34" customWidth="1"/>
    <col min="7692" max="7936" width="9.140625" style="34"/>
    <col min="7937" max="7937" width="21.140625" style="34" customWidth="1"/>
    <col min="7938" max="7938" width="22.7109375" style="34" customWidth="1"/>
    <col min="7939" max="7939" width="30.7109375" style="34" customWidth="1"/>
    <col min="7940" max="7940" width="13.5703125" style="34" customWidth="1"/>
    <col min="7941" max="7941" width="13.28515625" style="34" customWidth="1"/>
    <col min="7942" max="7942" width="13.5703125" style="34" customWidth="1"/>
    <col min="7943" max="7943" width="13" style="34" customWidth="1"/>
    <col min="7944" max="7947" width="13.5703125" style="34" customWidth="1"/>
    <col min="7948" max="8192" width="9.140625" style="34"/>
    <col min="8193" max="8193" width="21.140625" style="34" customWidth="1"/>
    <col min="8194" max="8194" width="22.7109375" style="34" customWidth="1"/>
    <col min="8195" max="8195" width="30.7109375" style="34" customWidth="1"/>
    <col min="8196" max="8196" width="13.5703125" style="34" customWidth="1"/>
    <col min="8197" max="8197" width="13.28515625" style="34" customWidth="1"/>
    <col min="8198" max="8198" width="13.5703125" style="34" customWidth="1"/>
    <col min="8199" max="8199" width="13" style="34" customWidth="1"/>
    <col min="8200" max="8203" width="13.5703125" style="34" customWidth="1"/>
    <col min="8204" max="8448" width="9.140625" style="34"/>
    <col min="8449" max="8449" width="21.140625" style="34" customWidth="1"/>
    <col min="8450" max="8450" width="22.7109375" style="34" customWidth="1"/>
    <col min="8451" max="8451" width="30.7109375" style="34" customWidth="1"/>
    <col min="8452" max="8452" width="13.5703125" style="34" customWidth="1"/>
    <col min="8453" max="8453" width="13.28515625" style="34" customWidth="1"/>
    <col min="8454" max="8454" width="13.5703125" style="34" customWidth="1"/>
    <col min="8455" max="8455" width="13" style="34" customWidth="1"/>
    <col min="8456" max="8459" width="13.5703125" style="34" customWidth="1"/>
    <col min="8460" max="8704" width="9.140625" style="34"/>
    <col min="8705" max="8705" width="21.140625" style="34" customWidth="1"/>
    <col min="8706" max="8706" width="22.7109375" style="34" customWidth="1"/>
    <col min="8707" max="8707" width="30.7109375" style="34" customWidth="1"/>
    <col min="8708" max="8708" width="13.5703125" style="34" customWidth="1"/>
    <col min="8709" max="8709" width="13.28515625" style="34" customWidth="1"/>
    <col min="8710" max="8710" width="13.5703125" style="34" customWidth="1"/>
    <col min="8711" max="8711" width="13" style="34" customWidth="1"/>
    <col min="8712" max="8715" width="13.5703125" style="34" customWidth="1"/>
    <col min="8716" max="8960" width="9.140625" style="34"/>
    <col min="8961" max="8961" width="21.140625" style="34" customWidth="1"/>
    <col min="8962" max="8962" width="22.7109375" style="34" customWidth="1"/>
    <col min="8963" max="8963" width="30.7109375" style="34" customWidth="1"/>
    <col min="8964" max="8964" width="13.5703125" style="34" customWidth="1"/>
    <col min="8965" max="8965" width="13.28515625" style="34" customWidth="1"/>
    <col min="8966" max="8966" width="13.5703125" style="34" customWidth="1"/>
    <col min="8967" max="8967" width="13" style="34" customWidth="1"/>
    <col min="8968" max="8971" width="13.5703125" style="34" customWidth="1"/>
    <col min="8972" max="9216" width="9.140625" style="34"/>
    <col min="9217" max="9217" width="21.140625" style="34" customWidth="1"/>
    <col min="9218" max="9218" width="22.7109375" style="34" customWidth="1"/>
    <col min="9219" max="9219" width="30.7109375" style="34" customWidth="1"/>
    <col min="9220" max="9220" width="13.5703125" style="34" customWidth="1"/>
    <col min="9221" max="9221" width="13.28515625" style="34" customWidth="1"/>
    <col min="9222" max="9222" width="13.5703125" style="34" customWidth="1"/>
    <col min="9223" max="9223" width="13" style="34" customWidth="1"/>
    <col min="9224" max="9227" width="13.5703125" style="34" customWidth="1"/>
    <col min="9228" max="9472" width="9.140625" style="34"/>
    <col min="9473" max="9473" width="21.140625" style="34" customWidth="1"/>
    <col min="9474" max="9474" width="22.7109375" style="34" customWidth="1"/>
    <col min="9475" max="9475" width="30.7109375" style="34" customWidth="1"/>
    <col min="9476" max="9476" width="13.5703125" style="34" customWidth="1"/>
    <col min="9477" max="9477" width="13.28515625" style="34" customWidth="1"/>
    <col min="9478" max="9478" width="13.5703125" style="34" customWidth="1"/>
    <col min="9479" max="9479" width="13" style="34" customWidth="1"/>
    <col min="9480" max="9483" width="13.5703125" style="34" customWidth="1"/>
    <col min="9484" max="9728" width="9.140625" style="34"/>
    <col min="9729" max="9729" width="21.140625" style="34" customWidth="1"/>
    <col min="9730" max="9730" width="22.7109375" style="34" customWidth="1"/>
    <col min="9731" max="9731" width="30.7109375" style="34" customWidth="1"/>
    <col min="9732" max="9732" width="13.5703125" style="34" customWidth="1"/>
    <col min="9733" max="9733" width="13.28515625" style="34" customWidth="1"/>
    <col min="9734" max="9734" width="13.5703125" style="34" customWidth="1"/>
    <col min="9735" max="9735" width="13" style="34" customWidth="1"/>
    <col min="9736" max="9739" width="13.5703125" style="34" customWidth="1"/>
    <col min="9740" max="9984" width="9.140625" style="34"/>
    <col min="9985" max="9985" width="21.140625" style="34" customWidth="1"/>
    <col min="9986" max="9986" width="22.7109375" style="34" customWidth="1"/>
    <col min="9987" max="9987" width="30.7109375" style="34" customWidth="1"/>
    <col min="9988" max="9988" width="13.5703125" style="34" customWidth="1"/>
    <col min="9989" max="9989" width="13.28515625" style="34" customWidth="1"/>
    <col min="9990" max="9990" width="13.5703125" style="34" customWidth="1"/>
    <col min="9991" max="9991" width="13" style="34" customWidth="1"/>
    <col min="9992" max="9995" width="13.5703125" style="34" customWidth="1"/>
    <col min="9996" max="10240" width="9.140625" style="34"/>
    <col min="10241" max="10241" width="21.140625" style="34" customWidth="1"/>
    <col min="10242" max="10242" width="22.7109375" style="34" customWidth="1"/>
    <col min="10243" max="10243" width="30.7109375" style="34" customWidth="1"/>
    <col min="10244" max="10244" width="13.5703125" style="34" customWidth="1"/>
    <col min="10245" max="10245" width="13.28515625" style="34" customWidth="1"/>
    <col min="10246" max="10246" width="13.5703125" style="34" customWidth="1"/>
    <col min="10247" max="10247" width="13" style="34" customWidth="1"/>
    <col min="10248" max="10251" width="13.5703125" style="34" customWidth="1"/>
    <col min="10252" max="10496" width="9.140625" style="34"/>
    <col min="10497" max="10497" width="21.140625" style="34" customWidth="1"/>
    <col min="10498" max="10498" width="22.7109375" style="34" customWidth="1"/>
    <col min="10499" max="10499" width="30.7109375" style="34" customWidth="1"/>
    <col min="10500" max="10500" width="13.5703125" style="34" customWidth="1"/>
    <col min="10501" max="10501" width="13.28515625" style="34" customWidth="1"/>
    <col min="10502" max="10502" width="13.5703125" style="34" customWidth="1"/>
    <col min="10503" max="10503" width="13" style="34" customWidth="1"/>
    <col min="10504" max="10507" width="13.5703125" style="34" customWidth="1"/>
    <col min="10508" max="10752" width="9.140625" style="34"/>
    <col min="10753" max="10753" width="21.140625" style="34" customWidth="1"/>
    <col min="10754" max="10754" width="22.7109375" style="34" customWidth="1"/>
    <col min="10755" max="10755" width="30.7109375" style="34" customWidth="1"/>
    <col min="10756" max="10756" width="13.5703125" style="34" customWidth="1"/>
    <col min="10757" max="10757" width="13.28515625" style="34" customWidth="1"/>
    <col min="10758" max="10758" width="13.5703125" style="34" customWidth="1"/>
    <col min="10759" max="10759" width="13" style="34" customWidth="1"/>
    <col min="10760" max="10763" width="13.5703125" style="34" customWidth="1"/>
    <col min="10764" max="11008" width="9.140625" style="34"/>
    <col min="11009" max="11009" width="21.140625" style="34" customWidth="1"/>
    <col min="11010" max="11010" width="22.7109375" style="34" customWidth="1"/>
    <col min="11011" max="11011" width="30.7109375" style="34" customWidth="1"/>
    <col min="11012" max="11012" width="13.5703125" style="34" customWidth="1"/>
    <col min="11013" max="11013" width="13.28515625" style="34" customWidth="1"/>
    <col min="11014" max="11014" width="13.5703125" style="34" customWidth="1"/>
    <col min="11015" max="11015" width="13" style="34" customWidth="1"/>
    <col min="11016" max="11019" width="13.5703125" style="34" customWidth="1"/>
    <col min="11020" max="11264" width="9.140625" style="34"/>
    <col min="11265" max="11265" width="21.140625" style="34" customWidth="1"/>
    <col min="11266" max="11266" width="22.7109375" style="34" customWidth="1"/>
    <col min="11267" max="11267" width="30.7109375" style="34" customWidth="1"/>
    <col min="11268" max="11268" width="13.5703125" style="34" customWidth="1"/>
    <col min="11269" max="11269" width="13.28515625" style="34" customWidth="1"/>
    <col min="11270" max="11270" width="13.5703125" style="34" customWidth="1"/>
    <col min="11271" max="11271" width="13" style="34" customWidth="1"/>
    <col min="11272" max="11275" width="13.5703125" style="34" customWidth="1"/>
    <col min="11276" max="11520" width="9.140625" style="34"/>
    <col min="11521" max="11521" width="21.140625" style="34" customWidth="1"/>
    <col min="11522" max="11522" width="22.7109375" style="34" customWidth="1"/>
    <col min="11523" max="11523" width="30.7109375" style="34" customWidth="1"/>
    <col min="11524" max="11524" width="13.5703125" style="34" customWidth="1"/>
    <col min="11525" max="11525" width="13.28515625" style="34" customWidth="1"/>
    <col min="11526" max="11526" width="13.5703125" style="34" customWidth="1"/>
    <col min="11527" max="11527" width="13" style="34" customWidth="1"/>
    <col min="11528" max="11531" width="13.5703125" style="34" customWidth="1"/>
    <col min="11532" max="11776" width="9.140625" style="34"/>
    <col min="11777" max="11777" width="21.140625" style="34" customWidth="1"/>
    <col min="11778" max="11778" width="22.7109375" style="34" customWidth="1"/>
    <col min="11779" max="11779" width="30.7109375" style="34" customWidth="1"/>
    <col min="11780" max="11780" width="13.5703125" style="34" customWidth="1"/>
    <col min="11781" max="11781" width="13.28515625" style="34" customWidth="1"/>
    <col min="11782" max="11782" width="13.5703125" style="34" customWidth="1"/>
    <col min="11783" max="11783" width="13" style="34" customWidth="1"/>
    <col min="11784" max="11787" width="13.5703125" style="34" customWidth="1"/>
    <col min="11788" max="12032" width="9.140625" style="34"/>
    <col min="12033" max="12033" width="21.140625" style="34" customWidth="1"/>
    <col min="12034" max="12034" width="22.7109375" style="34" customWidth="1"/>
    <col min="12035" max="12035" width="30.7109375" style="34" customWidth="1"/>
    <col min="12036" max="12036" width="13.5703125" style="34" customWidth="1"/>
    <col min="12037" max="12037" width="13.28515625" style="34" customWidth="1"/>
    <col min="12038" max="12038" width="13.5703125" style="34" customWidth="1"/>
    <col min="12039" max="12039" width="13" style="34" customWidth="1"/>
    <col min="12040" max="12043" width="13.5703125" style="34" customWidth="1"/>
    <col min="12044" max="12288" width="9.140625" style="34"/>
    <col min="12289" max="12289" width="21.140625" style="34" customWidth="1"/>
    <col min="12290" max="12290" width="22.7109375" style="34" customWidth="1"/>
    <col min="12291" max="12291" width="30.7109375" style="34" customWidth="1"/>
    <col min="12292" max="12292" width="13.5703125" style="34" customWidth="1"/>
    <col min="12293" max="12293" width="13.28515625" style="34" customWidth="1"/>
    <col min="12294" max="12294" width="13.5703125" style="34" customWidth="1"/>
    <col min="12295" max="12295" width="13" style="34" customWidth="1"/>
    <col min="12296" max="12299" width="13.5703125" style="34" customWidth="1"/>
    <col min="12300" max="12544" width="9.140625" style="34"/>
    <col min="12545" max="12545" width="21.140625" style="34" customWidth="1"/>
    <col min="12546" max="12546" width="22.7109375" style="34" customWidth="1"/>
    <col min="12547" max="12547" width="30.7109375" style="34" customWidth="1"/>
    <col min="12548" max="12548" width="13.5703125" style="34" customWidth="1"/>
    <col min="12549" max="12549" width="13.28515625" style="34" customWidth="1"/>
    <col min="12550" max="12550" width="13.5703125" style="34" customWidth="1"/>
    <col min="12551" max="12551" width="13" style="34" customWidth="1"/>
    <col min="12552" max="12555" width="13.5703125" style="34" customWidth="1"/>
    <col min="12556" max="12800" width="9.140625" style="34"/>
    <col min="12801" max="12801" width="21.140625" style="34" customWidth="1"/>
    <col min="12802" max="12802" width="22.7109375" style="34" customWidth="1"/>
    <col min="12803" max="12803" width="30.7109375" style="34" customWidth="1"/>
    <col min="12804" max="12804" width="13.5703125" style="34" customWidth="1"/>
    <col min="12805" max="12805" width="13.28515625" style="34" customWidth="1"/>
    <col min="12806" max="12806" width="13.5703125" style="34" customWidth="1"/>
    <col min="12807" max="12807" width="13" style="34" customWidth="1"/>
    <col min="12808" max="12811" width="13.5703125" style="34" customWidth="1"/>
    <col min="12812" max="13056" width="9.140625" style="34"/>
    <col min="13057" max="13057" width="21.140625" style="34" customWidth="1"/>
    <col min="13058" max="13058" width="22.7109375" style="34" customWidth="1"/>
    <col min="13059" max="13059" width="30.7109375" style="34" customWidth="1"/>
    <col min="13060" max="13060" width="13.5703125" style="34" customWidth="1"/>
    <col min="13061" max="13061" width="13.28515625" style="34" customWidth="1"/>
    <col min="13062" max="13062" width="13.5703125" style="34" customWidth="1"/>
    <col min="13063" max="13063" width="13" style="34" customWidth="1"/>
    <col min="13064" max="13067" width="13.5703125" style="34" customWidth="1"/>
    <col min="13068" max="13312" width="9.140625" style="34"/>
    <col min="13313" max="13313" width="21.140625" style="34" customWidth="1"/>
    <col min="13314" max="13314" width="22.7109375" style="34" customWidth="1"/>
    <col min="13315" max="13315" width="30.7109375" style="34" customWidth="1"/>
    <col min="13316" max="13316" width="13.5703125" style="34" customWidth="1"/>
    <col min="13317" max="13317" width="13.28515625" style="34" customWidth="1"/>
    <col min="13318" max="13318" width="13.5703125" style="34" customWidth="1"/>
    <col min="13319" max="13319" width="13" style="34" customWidth="1"/>
    <col min="13320" max="13323" width="13.5703125" style="34" customWidth="1"/>
    <col min="13324" max="13568" width="9.140625" style="34"/>
    <col min="13569" max="13569" width="21.140625" style="34" customWidth="1"/>
    <col min="13570" max="13570" width="22.7109375" style="34" customWidth="1"/>
    <col min="13571" max="13571" width="30.7109375" style="34" customWidth="1"/>
    <col min="13572" max="13572" width="13.5703125" style="34" customWidth="1"/>
    <col min="13573" max="13573" width="13.28515625" style="34" customWidth="1"/>
    <col min="13574" max="13574" width="13.5703125" style="34" customWidth="1"/>
    <col min="13575" max="13575" width="13" style="34" customWidth="1"/>
    <col min="13576" max="13579" width="13.5703125" style="34" customWidth="1"/>
    <col min="13580" max="13824" width="9.140625" style="34"/>
    <col min="13825" max="13825" width="21.140625" style="34" customWidth="1"/>
    <col min="13826" max="13826" width="22.7109375" style="34" customWidth="1"/>
    <col min="13827" max="13827" width="30.7109375" style="34" customWidth="1"/>
    <col min="13828" max="13828" width="13.5703125" style="34" customWidth="1"/>
    <col min="13829" max="13829" width="13.28515625" style="34" customWidth="1"/>
    <col min="13830" max="13830" width="13.5703125" style="34" customWidth="1"/>
    <col min="13831" max="13831" width="13" style="34" customWidth="1"/>
    <col min="13832" max="13835" width="13.5703125" style="34" customWidth="1"/>
    <col min="13836" max="14080" width="9.140625" style="34"/>
    <col min="14081" max="14081" width="21.140625" style="34" customWidth="1"/>
    <col min="14082" max="14082" width="22.7109375" style="34" customWidth="1"/>
    <col min="14083" max="14083" width="30.7109375" style="34" customWidth="1"/>
    <col min="14084" max="14084" width="13.5703125" style="34" customWidth="1"/>
    <col min="14085" max="14085" width="13.28515625" style="34" customWidth="1"/>
    <col min="14086" max="14086" width="13.5703125" style="34" customWidth="1"/>
    <col min="14087" max="14087" width="13" style="34" customWidth="1"/>
    <col min="14088" max="14091" width="13.5703125" style="34" customWidth="1"/>
    <col min="14092" max="14336" width="9.140625" style="34"/>
    <col min="14337" max="14337" width="21.140625" style="34" customWidth="1"/>
    <col min="14338" max="14338" width="22.7109375" style="34" customWidth="1"/>
    <col min="14339" max="14339" width="30.7109375" style="34" customWidth="1"/>
    <col min="14340" max="14340" width="13.5703125" style="34" customWidth="1"/>
    <col min="14341" max="14341" width="13.28515625" style="34" customWidth="1"/>
    <col min="14342" max="14342" width="13.5703125" style="34" customWidth="1"/>
    <col min="14343" max="14343" width="13" style="34" customWidth="1"/>
    <col min="14344" max="14347" width="13.5703125" style="34" customWidth="1"/>
    <col min="14348" max="14592" width="9.140625" style="34"/>
    <col min="14593" max="14593" width="21.140625" style="34" customWidth="1"/>
    <col min="14594" max="14594" width="22.7109375" style="34" customWidth="1"/>
    <col min="14595" max="14595" width="30.7109375" style="34" customWidth="1"/>
    <col min="14596" max="14596" width="13.5703125" style="34" customWidth="1"/>
    <col min="14597" max="14597" width="13.28515625" style="34" customWidth="1"/>
    <col min="14598" max="14598" width="13.5703125" style="34" customWidth="1"/>
    <col min="14599" max="14599" width="13" style="34" customWidth="1"/>
    <col min="14600" max="14603" width="13.5703125" style="34" customWidth="1"/>
    <col min="14604" max="14848" width="9.140625" style="34"/>
    <col min="14849" max="14849" width="21.140625" style="34" customWidth="1"/>
    <col min="14850" max="14850" width="22.7109375" style="34" customWidth="1"/>
    <col min="14851" max="14851" width="30.7109375" style="34" customWidth="1"/>
    <col min="14852" max="14852" width="13.5703125" style="34" customWidth="1"/>
    <col min="14853" max="14853" width="13.28515625" style="34" customWidth="1"/>
    <col min="14854" max="14854" width="13.5703125" style="34" customWidth="1"/>
    <col min="14855" max="14855" width="13" style="34" customWidth="1"/>
    <col min="14856" max="14859" width="13.5703125" style="34" customWidth="1"/>
    <col min="14860" max="15104" width="9.140625" style="34"/>
    <col min="15105" max="15105" width="21.140625" style="34" customWidth="1"/>
    <col min="15106" max="15106" width="22.7109375" style="34" customWidth="1"/>
    <col min="15107" max="15107" width="30.7109375" style="34" customWidth="1"/>
    <col min="15108" max="15108" width="13.5703125" style="34" customWidth="1"/>
    <col min="15109" max="15109" width="13.28515625" style="34" customWidth="1"/>
    <col min="15110" max="15110" width="13.5703125" style="34" customWidth="1"/>
    <col min="15111" max="15111" width="13" style="34" customWidth="1"/>
    <col min="15112" max="15115" width="13.5703125" style="34" customWidth="1"/>
    <col min="15116" max="15360" width="9.140625" style="34"/>
    <col min="15361" max="15361" width="21.140625" style="34" customWidth="1"/>
    <col min="15362" max="15362" width="22.7109375" style="34" customWidth="1"/>
    <col min="15363" max="15363" width="30.7109375" style="34" customWidth="1"/>
    <col min="15364" max="15364" width="13.5703125" style="34" customWidth="1"/>
    <col min="15365" max="15365" width="13.28515625" style="34" customWidth="1"/>
    <col min="15366" max="15366" width="13.5703125" style="34" customWidth="1"/>
    <col min="15367" max="15367" width="13" style="34" customWidth="1"/>
    <col min="15368" max="15371" width="13.5703125" style="34" customWidth="1"/>
    <col min="15372" max="15616" width="9.140625" style="34"/>
    <col min="15617" max="15617" width="21.140625" style="34" customWidth="1"/>
    <col min="15618" max="15618" width="22.7109375" style="34" customWidth="1"/>
    <col min="15619" max="15619" width="30.7109375" style="34" customWidth="1"/>
    <col min="15620" max="15620" width="13.5703125" style="34" customWidth="1"/>
    <col min="15621" max="15621" width="13.28515625" style="34" customWidth="1"/>
    <col min="15622" max="15622" width="13.5703125" style="34" customWidth="1"/>
    <col min="15623" max="15623" width="13" style="34" customWidth="1"/>
    <col min="15624" max="15627" width="13.5703125" style="34" customWidth="1"/>
    <col min="15628" max="15872" width="9.140625" style="34"/>
    <col min="15873" max="15873" width="21.140625" style="34" customWidth="1"/>
    <col min="15874" max="15874" width="22.7109375" style="34" customWidth="1"/>
    <col min="15875" max="15875" width="30.7109375" style="34" customWidth="1"/>
    <col min="15876" max="15876" width="13.5703125" style="34" customWidth="1"/>
    <col min="15877" max="15877" width="13.28515625" style="34" customWidth="1"/>
    <col min="15878" max="15878" width="13.5703125" style="34" customWidth="1"/>
    <col min="15879" max="15879" width="13" style="34" customWidth="1"/>
    <col min="15880" max="15883" width="13.5703125" style="34" customWidth="1"/>
    <col min="15884" max="16128" width="9.140625" style="34"/>
    <col min="16129" max="16129" width="21.140625" style="34" customWidth="1"/>
    <col min="16130" max="16130" width="22.7109375" style="34" customWidth="1"/>
    <col min="16131" max="16131" width="30.7109375" style="34" customWidth="1"/>
    <col min="16132" max="16132" width="13.5703125" style="34" customWidth="1"/>
    <col min="16133" max="16133" width="13.28515625" style="34" customWidth="1"/>
    <col min="16134" max="16134" width="13.5703125" style="34" customWidth="1"/>
    <col min="16135" max="16135" width="13" style="34" customWidth="1"/>
    <col min="16136" max="16139" width="13.5703125" style="34" customWidth="1"/>
    <col min="16140" max="16384" width="9.140625" style="34"/>
  </cols>
  <sheetData>
    <row r="1" spans="1:6" s="89" customFormat="1" x14ac:dyDescent="0.2">
      <c r="A1" s="318" t="s">
        <v>625</v>
      </c>
    </row>
    <row r="2" spans="1:6" s="131" customFormat="1" x14ac:dyDescent="0.2">
      <c r="A2" s="132"/>
    </row>
    <row r="3" spans="1:6" ht="13.5" x14ac:dyDescent="0.25">
      <c r="A3" s="33" t="s">
        <v>243</v>
      </c>
    </row>
    <row r="4" spans="1:6" ht="13.5" x14ac:dyDescent="0.25">
      <c r="A4" s="33" t="s">
        <v>244</v>
      </c>
    </row>
    <row r="5" spans="1:6" ht="13.5" x14ac:dyDescent="0.25">
      <c r="A5" s="33" t="s">
        <v>245</v>
      </c>
    </row>
    <row r="6" spans="1:6" ht="13.5" x14ac:dyDescent="0.25">
      <c r="A6" s="33" t="s">
        <v>246</v>
      </c>
    </row>
    <row r="9" spans="1:6" ht="18" x14ac:dyDescent="0.25">
      <c r="A9" s="35" t="s">
        <v>247</v>
      </c>
    </row>
    <row r="12" spans="1:6" ht="18" customHeight="1" thickBot="1" x14ac:dyDescent="0.25">
      <c r="A12" s="372" t="s">
        <v>249</v>
      </c>
      <c r="B12" s="372"/>
      <c r="C12" s="372"/>
      <c r="D12" s="372"/>
      <c r="E12" s="372"/>
      <c r="F12" s="372"/>
    </row>
    <row r="13" spans="1:6" ht="27.95" customHeight="1" thickTop="1" thickBot="1" x14ac:dyDescent="0.25">
      <c r="A13" s="373" t="s">
        <v>250</v>
      </c>
      <c r="B13" s="374"/>
      <c r="C13" s="38" t="s">
        <v>251</v>
      </c>
      <c r="D13" s="39" t="s">
        <v>252</v>
      </c>
      <c r="E13" s="39" t="s">
        <v>253</v>
      </c>
      <c r="F13" s="40" t="s">
        <v>254</v>
      </c>
    </row>
    <row r="14" spans="1:6" ht="15" customHeight="1" thickTop="1" x14ac:dyDescent="0.2">
      <c r="A14" s="375" t="s">
        <v>255</v>
      </c>
      <c r="B14" s="41" t="s">
        <v>256</v>
      </c>
      <c r="C14" s="42">
        <v>24</v>
      </c>
      <c r="D14" s="43">
        <v>0.86250000000000027</v>
      </c>
      <c r="E14" s="44">
        <v>9.2372120770566779E-2</v>
      </c>
      <c r="F14" s="45">
        <v>1.885538019555269E-2</v>
      </c>
    </row>
    <row r="15" spans="1:6" ht="15" customHeight="1" x14ac:dyDescent="0.2">
      <c r="A15" s="376"/>
      <c r="B15" s="46" t="s">
        <v>257</v>
      </c>
      <c r="C15" s="47">
        <v>26</v>
      </c>
      <c r="D15" s="48">
        <v>0.86153846153846159</v>
      </c>
      <c r="E15" s="49">
        <v>8.0383695246850032E-2</v>
      </c>
      <c r="F15" s="50">
        <v>1.5764539639937843E-2</v>
      </c>
    </row>
    <row r="16" spans="1:6" ht="15" customHeight="1" x14ac:dyDescent="0.2">
      <c r="A16" s="376" t="s">
        <v>258</v>
      </c>
      <c r="B16" s="51" t="s">
        <v>256</v>
      </c>
      <c r="C16" s="52">
        <v>22</v>
      </c>
      <c r="D16" s="53">
        <v>1.918181818181818</v>
      </c>
      <c r="E16" s="54">
        <v>0.66949615997786593</v>
      </c>
      <c r="F16" s="55">
        <v>0.14273706090461138</v>
      </c>
    </row>
    <row r="17" spans="1:11" ht="15" customHeight="1" x14ac:dyDescent="0.2">
      <c r="A17" s="376"/>
      <c r="B17" s="46" t="s">
        <v>257</v>
      </c>
      <c r="C17" s="47">
        <v>24</v>
      </c>
      <c r="D17" s="56">
        <v>1.8333333333333333</v>
      </c>
      <c r="E17" s="49">
        <v>0.46687366009741177</v>
      </c>
      <c r="F17" s="50">
        <v>9.5300186798687514E-2</v>
      </c>
    </row>
    <row r="18" spans="1:11" ht="15" customHeight="1" x14ac:dyDescent="0.2">
      <c r="A18" s="376" t="s">
        <v>259</v>
      </c>
      <c r="B18" s="51" t="s">
        <v>256</v>
      </c>
      <c r="C18" s="52">
        <v>20</v>
      </c>
      <c r="D18" s="53">
        <v>3.0249999999999999</v>
      </c>
      <c r="E18" s="57">
        <v>1.1652309461624921</v>
      </c>
      <c r="F18" s="55">
        <v>0.26055356051057299</v>
      </c>
    </row>
    <row r="19" spans="1:11" ht="15" customHeight="1" x14ac:dyDescent="0.2">
      <c r="A19" s="376"/>
      <c r="B19" s="46" t="s">
        <v>257</v>
      </c>
      <c r="C19" s="47">
        <v>19</v>
      </c>
      <c r="D19" s="56">
        <v>3.4473684210526314</v>
      </c>
      <c r="E19" s="49">
        <v>0.96802687121371433</v>
      </c>
      <c r="F19" s="50">
        <v>0.22208059506591807</v>
      </c>
    </row>
    <row r="20" spans="1:11" ht="15" customHeight="1" x14ac:dyDescent="0.2">
      <c r="A20" s="376" t="s">
        <v>260</v>
      </c>
      <c r="B20" s="51" t="s">
        <v>256</v>
      </c>
      <c r="C20" s="52">
        <v>17</v>
      </c>
      <c r="D20" s="53">
        <v>4.0235294117647058</v>
      </c>
      <c r="E20" s="57">
        <v>1.1333189157099082</v>
      </c>
      <c r="F20" s="55">
        <v>0.27487021158720176</v>
      </c>
    </row>
    <row r="21" spans="1:11" ht="15" customHeight="1" thickBot="1" x14ac:dyDescent="0.25">
      <c r="A21" s="377"/>
      <c r="B21" s="58" t="s">
        <v>257</v>
      </c>
      <c r="C21" s="59">
        <v>18</v>
      </c>
      <c r="D21" s="60">
        <v>5.1111111111111107</v>
      </c>
      <c r="E21" s="61">
        <v>2.005254535373</v>
      </c>
      <c r="F21" s="62">
        <v>0.47264302665577596</v>
      </c>
    </row>
    <row r="23" spans="1:11" ht="18" customHeight="1" thickBot="1" x14ac:dyDescent="0.25">
      <c r="A23" s="372" t="s">
        <v>261</v>
      </c>
      <c r="B23" s="372"/>
      <c r="C23" s="372"/>
      <c r="D23" s="372"/>
      <c r="E23" s="372"/>
      <c r="F23" s="372"/>
      <c r="G23" s="372"/>
      <c r="H23" s="372"/>
      <c r="I23" s="372"/>
      <c r="J23" s="372"/>
      <c r="K23" s="372"/>
    </row>
    <row r="24" spans="1:11" ht="27.95" customHeight="1" thickTop="1" x14ac:dyDescent="0.2">
      <c r="A24" s="378" t="s">
        <v>248</v>
      </c>
      <c r="B24" s="379"/>
      <c r="C24" s="384" t="s">
        <v>262</v>
      </c>
      <c r="D24" s="385"/>
      <c r="E24" s="385" t="s">
        <v>263</v>
      </c>
      <c r="F24" s="385"/>
      <c r="G24" s="385"/>
      <c r="H24" s="385"/>
      <c r="I24" s="385"/>
      <c r="J24" s="385"/>
      <c r="K24" s="386"/>
    </row>
    <row r="25" spans="1:11" ht="27.95" customHeight="1" x14ac:dyDescent="0.2">
      <c r="A25" s="380"/>
      <c r="B25" s="381"/>
      <c r="C25" s="387" t="s">
        <v>241</v>
      </c>
      <c r="D25" s="389" t="s">
        <v>264</v>
      </c>
      <c r="E25" s="389" t="s">
        <v>265</v>
      </c>
      <c r="F25" s="389" t="s">
        <v>266</v>
      </c>
      <c r="G25" s="389" t="s">
        <v>267</v>
      </c>
      <c r="H25" s="389" t="s">
        <v>268</v>
      </c>
      <c r="I25" s="389" t="s">
        <v>269</v>
      </c>
      <c r="J25" s="389" t="s">
        <v>270</v>
      </c>
      <c r="K25" s="391"/>
    </row>
    <row r="26" spans="1:11" ht="15" customHeight="1" thickBot="1" x14ac:dyDescent="0.25">
      <c r="A26" s="382"/>
      <c r="B26" s="383"/>
      <c r="C26" s="388"/>
      <c r="D26" s="390"/>
      <c r="E26" s="390"/>
      <c r="F26" s="390"/>
      <c r="G26" s="390"/>
      <c r="H26" s="390"/>
      <c r="I26" s="390"/>
      <c r="J26" s="63" t="s">
        <v>271</v>
      </c>
      <c r="K26" s="64" t="s">
        <v>272</v>
      </c>
    </row>
    <row r="27" spans="1:11" ht="27.95" customHeight="1" thickTop="1" x14ac:dyDescent="0.2">
      <c r="A27" s="375" t="s">
        <v>255</v>
      </c>
      <c r="B27" s="65" t="s">
        <v>273</v>
      </c>
      <c r="C27" s="66">
        <v>1.5163624990917905</v>
      </c>
      <c r="D27" s="67">
        <v>0.22417004664817627</v>
      </c>
      <c r="E27" s="67">
        <v>3.9344262295089513E-2</v>
      </c>
      <c r="F27" s="68">
        <v>48</v>
      </c>
      <c r="G27" s="67">
        <v>0.96877910747327323</v>
      </c>
      <c r="H27" s="44">
        <v>9.6153846153864601E-4</v>
      </c>
      <c r="I27" s="44">
        <v>2.4439102564102564E-2</v>
      </c>
      <c r="J27" s="44">
        <v>-4.8176570598981422E-2</v>
      </c>
      <c r="K27" s="45">
        <v>5.0099647522058713E-2</v>
      </c>
    </row>
    <row r="28" spans="1:11" ht="27.95" customHeight="1" x14ac:dyDescent="0.2">
      <c r="A28" s="376"/>
      <c r="B28" s="69" t="s">
        <v>274</v>
      </c>
      <c r="C28" s="70"/>
      <c r="D28" s="71"/>
      <c r="E28" s="72">
        <v>3.9122953036291236E-2</v>
      </c>
      <c r="F28" s="73">
        <v>45.803166825189784</v>
      </c>
      <c r="G28" s="72">
        <v>0.9689623919796343</v>
      </c>
      <c r="H28" s="49">
        <v>9.6153846153864601E-4</v>
      </c>
      <c r="I28" s="49">
        <v>2.4577348766252477E-2</v>
      </c>
      <c r="J28" s="49">
        <v>-4.8515836417910595E-2</v>
      </c>
      <c r="K28" s="50">
        <v>5.0438913340987886E-2</v>
      </c>
    </row>
    <row r="29" spans="1:11" ht="27.95" customHeight="1" x14ac:dyDescent="0.2">
      <c r="A29" s="376" t="s">
        <v>258</v>
      </c>
      <c r="B29" s="36" t="s">
        <v>273</v>
      </c>
      <c r="C29" s="74">
        <v>1.1301052262959967</v>
      </c>
      <c r="D29" s="75">
        <v>0.29355270242707432</v>
      </c>
      <c r="E29" s="75">
        <v>0.50203569746111931</v>
      </c>
      <c r="F29" s="76">
        <v>44</v>
      </c>
      <c r="G29" s="75">
        <v>0.61814557752470378</v>
      </c>
      <c r="H29" s="54">
        <v>8.4848484848484659E-2</v>
      </c>
      <c r="I29" s="54">
        <v>0.16900886785058913</v>
      </c>
      <c r="J29" s="54">
        <v>-0.25576650721099053</v>
      </c>
      <c r="K29" s="55">
        <v>0.42546347690795983</v>
      </c>
    </row>
    <row r="30" spans="1:11" ht="27.95" customHeight="1" x14ac:dyDescent="0.2">
      <c r="A30" s="376"/>
      <c r="B30" s="69" t="s">
        <v>274</v>
      </c>
      <c r="C30" s="70"/>
      <c r="D30" s="71"/>
      <c r="E30" s="72">
        <v>0.49437585159090464</v>
      </c>
      <c r="F30" s="73">
        <v>37.154385118217753</v>
      </c>
      <c r="G30" s="72">
        <v>0.62395131419636696</v>
      </c>
      <c r="H30" s="49">
        <v>8.4848484848484659E-2</v>
      </c>
      <c r="I30" s="49">
        <v>0.1716274866085018</v>
      </c>
      <c r="J30" s="49">
        <v>-0.26285306642078077</v>
      </c>
      <c r="K30" s="50">
        <v>0.43255003611775006</v>
      </c>
    </row>
    <row r="31" spans="1:11" ht="27.95" customHeight="1" x14ac:dyDescent="0.2">
      <c r="A31" s="376" t="s">
        <v>259</v>
      </c>
      <c r="B31" s="36" t="s">
        <v>273</v>
      </c>
      <c r="C31" s="77">
        <v>0.51864379549194728</v>
      </c>
      <c r="D31" s="75">
        <v>0.47594597864189192</v>
      </c>
      <c r="E31" s="78">
        <v>-1.227768796430456</v>
      </c>
      <c r="F31" s="76">
        <v>37</v>
      </c>
      <c r="G31" s="75">
        <v>0.22728759903524839</v>
      </c>
      <c r="H31" s="54">
        <v>-0.42236842105263156</v>
      </c>
      <c r="I31" s="54">
        <v>0.34401299518329598</v>
      </c>
      <c r="J31" s="57">
        <v>-1.1194049590770017</v>
      </c>
      <c r="K31" s="55">
        <v>0.27466811697173854</v>
      </c>
    </row>
    <row r="32" spans="1:11" ht="27.95" customHeight="1" x14ac:dyDescent="0.2">
      <c r="A32" s="376"/>
      <c r="B32" s="69" t="s">
        <v>274</v>
      </c>
      <c r="C32" s="70"/>
      <c r="D32" s="71"/>
      <c r="E32" s="73">
        <v>-1.2337094963388102</v>
      </c>
      <c r="F32" s="73">
        <v>36.371594487646611</v>
      </c>
      <c r="G32" s="72">
        <v>0.22522431697281697</v>
      </c>
      <c r="H32" s="49">
        <v>-0.42236842105263156</v>
      </c>
      <c r="I32" s="49">
        <v>0.34235646422927241</v>
      </c>
      <c r="J32" s="79">
        <v>-1.1164532854372737</v>
      </c>
      <c r="K32" s="50">
        <v>0.27171644333201062</v>
      </c>
    </row>
    <row r="33" spans="1:11" ht="27.95" customHeight="1" x14ac:dyDescent="0.2">
      <c r="A33" s="376" t="s">
        <v>260</v>
      </c>
      <c r="B33" s="36" t="s">
        <v>273</v>
      </c>
      <c r="C33" s="74">
        <v>2.490183767155941</v>
      </c>
      <c r="D33" s="75">
        <v>0.12409751151210355</v>
      </c>
      <c r="E33" s="78">
        <v>-1.959179544717859</v>
      </c>
      <c r="F33" s="76">
        <v>33</v>
      </c>
      <c r="G33" s="75">
        <v>5.8585109544851362E-2</v>
      </c>
      <c r="H33" s="57">
        <v>-1.0875816993464058</v>
      </c>
      <c r="I33" s="54">
        <v>0.5551209955609393</v>
      </c>
      <c r="J33" s="57">
        <v>-2.2169838567503097</v>
      </c>
      <c r="K33" s="55">
        <v>4.1820458057498323E-2</v>
      </c>
    </row>
    <row r="34" spans="1:11" ht="27.95" customHeight="1" thickBot="1" x14ac:dyDescent="0.25">
      <c r="A34" s="377"/>
      <c r="B34" s="37" t="s">
        <v>274</v>
      </c>
      <c r="C34" s="80"/>
      <c r="D34" s="81"/>
      <c r="E34" s="82">
        <v>-1.9891438791341136</v>
      </c>
      <c r="F34" s="82">
        <v>27.144714277607516</v>
      </c>
      <c r="G34" s="83">
        <v>5.6850077201527856E-2</v>
      </c>
      <c r="H34" s="61">
        <v>-1.0875816993464058</v>
      </c>
      <c r="I34" s="84">
        <v>0.54675868887867307</v>
      </c>
      <c r="J34" s="61">
        <v>-2.2091580787654195</v>
      </c>
      <c r="K34" s="62">
        <v>3.399468007260787E-2</v>
      </c>
    </row>
    <row r="36" spans="1:11" ht="13.5" x14ac:dyDescent="0.25">
      <c r="A36" s="33" t="s">
        <v>275</v>
      </c>
    </row>
    <row r="37" spans="1:11" ht="13.5" x14ac:dyDescent="0.25">
      <c r="A37" s="33" t="s">
        <v>244</v>
      </c>
    </row>
    <row r="38" spans="1:11" ht="13.5" x14ac:dyDescent="0.25">
      <c r="A38" s="33" t="s">
        <v>276</v>
      </c>
    </row>
    <row r="39" spans="1:11" ht="13.5" x14ac:dyDescent="0.25">
      <c r="A39" s="33" t="s">
        <v>246</v>
      </c>
    </row>
    <row r="42" spans="1:11" ht="18" x14ac:dyDescent="0.25">
      <c r="A42" s="35" t="s">
        <v>247</v>
      </c>
    </row>
    <row r="45" spans="1:11" ht="18" customHeight="1" thickBot="1" x14ac:dyDescent="0.25">
      <c r="A45" s="372" t="s">
        <v>249</v>
      </c>
      <c r="B45" s="372"/>
      <c r="C45" s="372"/>
      <c r="D45" s="372"/>
      <c r="E45" s="372"/>
      <c r="F45" s="372"/>
    </row>
    <row r="46" spans="1:11" ht="27.95" customHeight="1" thickTop="1" thickBot="1" x14ac:dyDescent="0.25">
      <c r="A46" s="373" t="s">
        <v>277</v>
      </c>
      <c r="B46" s="374"/>
      <c r="C46" s="38" t="s">
        <v>251</v>
      </c>
      <c r="D46" s="39" t="s">
        <v>252</v>
      </c>
      <c r="E46" s="39" t="s">
        <v>253</v>
      </c>
      <c r="F46" s="40" t="s">
        <v>254</v>
      </c>
    </row>
    <row r="47" spans="1:11" ht="15" customHeight="1" thickTop="1" x14ac:dyDescent="0.2">
      <c r="A47" s="375" t="s">
        <v>278</v>
      </c>
      <c r="B47" s="41" t="s">
        <v>256</v>
      </c>
      <c r="C47" s="42">
        <v>23</v>
      </c>
      <c r="D47" s="43">
        <v>0.79130434782608705</v>
      </c>
      <c r="E47" s="44">
        <v>0.15348391529070543</v>
      </c>
      <c r="F47" s="45">
        <v>3.2003608664027142E-2</v>
      </c>
    </row>
    <row r="48" spans="1:11" ht="15" customHeight="1" x14ac:dyDescent="0.2">
      <c r="A48" s="376"/>
      <c r="B48" s="46" t="s">
        <v>257</v>
      </c>
      <c r="C48" s="47">
        <v>24</v>
      </c>
      <c r="D48" s="48">
        <v>0.81250000000000033</v>
      </c>
      <c r="E48" s="49">
        <v>7.4088666034573855E-2</v>
      </c>
      <c r="F48" s="50">
        <v>1.5123285625681424E-2</v>
      </c>
    </row>
    <row r="49" spans="1:11" ht="15" customHeight="1" x14ac:dyDescent="0.2">
      <c r="A49" s="376" t="s">
        <v>279</v>
      </c>
      <c r="B49" s="51" t="s">
        <v>256</v>
      </c>
      <c r="C49" s="52">
        <v>20</v>
      </c>
      <c r="D49" s="53">
        <v>2.085</v>
      </c>
      <c r="E49" s="54">
        <v>0.54509777008108218</v>
      </c>
      <c r="F49" s="55">
        <v>0.12188756682848509</v>
      </c>
    </row>
    <row r="50" spans="1:11" ht="15" customHeight="1" x14ac:dyDescent="0.2">
      <c r="A50" s="376"/>
      <c r="B50" s="46" t="s">
        <v>257</v>
      </c>
      <c r="C50" s="47">
        <v>22</v>
      </c>
      <c r="D50" s="56">
        <v>2.0045454545454544</v>
      </c>
      <c r="E50" s="49">
        <v>0.58674020593791709</v>
      </c>
      <c r="F50" s="50">
        <v>0.12509343222060232</v>
      </c>
    </row>
    <row r="51" spans="1:11" ht="15" customHeight="1" x14ac:dyDescent="0.2">
      <c r="A51" s="376" t="s">
        <v>280</v>
      </c>
      <c r="B51" s="51" t="s">
        <v>256</v>
      </c>
      <c r="C51" s="52">
        <v>20</v>
      </c>
      <c r="D51" s="53">
        <v>4.0199999999999996</v>
      </c>
      <c r="E51" s="57">
        <v>1.5883125769524282</v>
      </c>
      <c r="F51" s="55">
        <v>0.35515748915834955</v>
      </c>
    </row>
    <row r="52" spans="1:11" ht="15" customHeight="1" x14ac:dyDescent="0.2">
      <c r="A52" s="376"/>
      <c r="B52" s="46" t="s">
        <v>257</v>
      </c>
      <c r="C52" s="47">
        <v>20</v>
      </c>
      <c r="D52" s="56">
        <v>3.7950000000000008</v>
      </c>
      <c r="E52" s="79">
        <v>2.148065224923656</v>
      </c>
      <c r="F52" s="50">
        <v>0.480321986303267</v>
      </c>
    </row>
    <row r="53" spans="1:11" ht="15" customHeight="1" x14ac:dyDescent="0.2">
      <c r="A53" s="376" t="s">
        <v>281</v>
      </c>
      <c r="B53" s="51" t="s">
        <v>256</v>
      </c>
      <c r="C53" s="52">
        <v>17</v>
      </c>
      <c r="D53" s="53">
        <v>6.8</v>
      </c>
      <c r="E53" s="57">
        <v>1.7014699527173553</v>
      </c>
      <c r="F53" s="55">
        <v>0.41266707846284367</v>
      </c>
    </row>
    <row r="54" spans="1:11" ht="15" customHeight="1" thickBot="1" x14ac:dyDescent="0.25">
      <c r="A54" s="377"/>
      <c r="B54" s="58" t="s">
        <v>257</v>
      </c>
      <c r="C54" s="59">
        <v>15</v>
      </c>
      <c r="D54" s="60">
        <v>7.0533333333333337</v>
      </c>
      <c r="E54" s="61">
        <v>2.4283641368115245</v>
      </c>
      <c r="F54" s="62">
        <v>0.62700092402655894</v>
      </c>
    </row>
    <row r="56" spans="1:11" ht="18" customHeight="1" thickBot="1" x14ac:dyDescent="0.25">
      <c r="A56" s="372" t="s">
        <v>261</v>
      </c>
      <c r="B56" s="372"/>
      <c r="C56" s="372"/>
      <c r="D56" s="372"/>
      <c r="E56" s="372"/>
      <c r="F56" s="372"/>
      <c r="G56" s="372"/>
      <c r="H56" s="372"/>
      <c r="I56" s="372"/>
      <c r="J56" s="372"/>
      <c r="K56" s="372"/>
    </row>
    <row r="57" spans="1:11" ht="27.95" customHeight="1" thickTop="1" x14ac:dyDescent="0.2">
      <c r="A57" s="378" t="s">
        <v>248</v>
      </c>
      <c r="B57" s="379"/>
      <c r="C57" s="384" t="s">
        <v>262</v>
      </c>
      <c r="D57" s="385"/>
      <c r="E57" s="385" t="s">
        <v>263</v>
      </c>
      <c r="F57" s="385"/>
      <c r="G57" s="385"/>
      <c r="H57" s="385"/>
      <c r="I57" s="385"/>
      <c r="J57" s="385"/>
      <c r="K57" s="386"/>
    </row>
    <row r="58" spans="1:11" ht="27.95" customHeight="1" x14ac:dyDescent="0.2">
      <c r="A58" s="380"/>
      <c r="B58" s="381"/>
      <c r="C58" s="387" t="s">
        <v>241</v>
      </c>
      <c r="D58" s="389" t="s">
        <v>264</v>
      </c>
      <c r="E58" s="389" t="s">
        <v>265</v>
      </c>
      <c r="F58" s="389" t="s">
        <v>266</v>
      </c>
      <c r="G58" s="389" t="s">
        <v>267</v>
      </c>
      <c r="H58" s="389" t="s">
        <v>268</v>
      </c>
      <c r="I58" s="389" t="s">
        <v>269</v>
      </c>
      <c r="J58" s="389" t="s">
        <v>270</v>
      </c>
      <c r="K58" s="391"/>
    </row>
    <row r="59" spans="1:11" ht="15" customHeight="1" thickBot="1" x14ac:dyDescent="0.25">
      <c r="A59" s="382"/>
      <c r="B59" s="383"/>
      <c r="C59" s="388"/>
      <c r="D59" s="390"/>
      <c r="E59" s="390"/>
      <c r="F59" s="390"/>
      <c r="G59" s="390"/>
      <c r="H59" s="390"/>
      <c r="I59" s="390"/>
      <c r="J59" s="63" t="s">
        <v>271</v>
      </c>
      <c r="K59" s="64" t="s">
        <v>272</v>
      </c>
    </row>
    <row r="60" spans="1:11" ht="27.95" customHeight="1" thickTop="1" x14ac:dyDescent="0.2">
      <c r="A60" s="375" t="s">
        <v>278</v>
      </c>
      <c r="B60" s="65" t="s">
        <v>273</v>
      </c>
      <c r="C60" s="66">
        <v>2.5992626002254422</v>
      </c>
      <c r="D60" s="67">
        <v>0.11390582773901256</v>
      </c>
      <c r="E60" s="67">
        <v>-0.60695784314947587</v>
      </c>
      <c r="F60" s="68">
        <v>45</v>
      </c>
      <c r="G60" s="67">
        <v>0.54692928870917334</v>
      </c>
      <c r="H60" s="44">
        <v>-2.1195652173913216E-2</v>
      </c>
      <c r="I60" s="44">
        <v>3.4921127411304168E-2</v>
      </c>
      <c r="J60" s="44">
        <v>-9.1530413236549424E-2</v>
      </c>
      <c r="K60" s="45">
        <v>4.9139108888722999E-2</v>
      </c>
    </row>
    <row r="61" spans="1:11" ht="27.95" customHeight="1" x14ac:dyDescent="0.2">
      <c r="A61" s="376"/>
      <c r="B61" s="69" t="s">
        <v>274</v>
      </c>
      <c r="C61" s="70"/>
      <c r="D61" s="71"/>
      <c r="E61" s="72">
        <v>-0.59879866875082388</v>
      </c>
      <c r="F61" s="73">
        <v>31.423557031352242</v>
      </c>
      <c r="G61" s="72">
        <v>0.55359968211872201</v>
      </c>
      <c r="H61" s="49">
        <v>-2.1195652173913216E-2</v>
      </c>
      <c r="I61" s="49">
        <v>3.5396959412301719E-2</v>
      </c>
      <c r="J61" s="49">
        <v>-9.3348807582217211E-2</v>
      </c>
      <c r="K61" s="50">
        <v>5.0957503234390779E-2</v>
      </c>
    </row>
    <row r="62" spans="1:11" ht="27.95" customHeight="1" x14ac:dyDescent="0.2">
      <c r="A62" s="376" t="s">
        <v>279</v>
      </c>
      <c r="B62" s="36" t="s">
        <v>273</v>
      </c>
      <c r="C62" s="77">
        <v>5.6465237917012447E-2</v>
      </c>
      <c r="D62" s="75">
        <v>0.81338557756298735</v>
      </c>
      <c r="E62" s="75">
        <v>0.45899493038383027</v>
      </c>
      <c r="F62" s="76">
        <v>40</v>
      </c>
      <c r="G62" s="75">
        <v>0.64872236678101669</v>
      </c>
      <c r="H62" s="54">
        <v>8.0454545454545529E-2</v>
      </c>
      <c r="I62" s="54">
        <v>0.17528417010459388</v>
      </c>
      <c r="J62" s="54">
        <v>-0.27380797705405635</v>
      </c>
      <c r="K62" s="55">
        <v>0.43471706796314741</v>
      </c>
    </row>
    <row r="63" spans="1:11" ht="27.95" customHeight="1" x14ac:dyDescent="0.2">
      <c r="A63" s="376"/>
      <c r="B63" s="69" t="s">
        <v>274</v>
      </c>
      <c r="C63" s="70"/>
      <c r="D63" s="71"/>
      <c r="E63" s="72">
        <v>0.46064404076449417</v>
      </c>
      <c r="F63" s="73">
        <v>39.976831006777466</v>
      </c>
      <c r="G63" s="72">
        <v>0.64755015447171216</v>
      </c>
      <c r="H63" s="49">
        <v>8.0454545454545529E-2</v>
      </c>
      <c r="I63" s="49">
        <v>0.17465665098157254</v>
      </c>
      <c r="J63" s="49">
        <v>-0.27254608649728007</v>
      </c>
      <c r="K63" s="50">
        <v>0.43345517740637113</v>
      </c>
    </row>
    <row r="64" spans="1:11" ht="27.95" customHeight="1" x14ac:dyDescent="0.2">
      <c r="A64" s="376" t="s">
        <v>280</v>
      </c>
      <c r="B64" s="36" t="s">
        <v>273</v>
      </c>
      <c r="C64" s="74">
        <v>3.6603463249032822</v>
      </c>
      <c r="D64" s="75">
        <v>6.327882340284019E-2</v>
      </c>
      <c r="E64" s="75">
        <v>0.37665355393434596</v>
      </c>
      <c r="F64" s="76">
        <v>38</v>
      </c>
      <c r="G64" s="75">
        <v>0.70852616740866758</v>
      </c>
      <c r="H64" s="54">
        <v>0.22499999999999859</v>
      </c>
      <c r="I64" s="54">
        <v>0.59736592858279003</v>
      </c>
      <c r="J64" s="54">
        <v>-0.98430409954268683</v>
      </c>
      <c r="K64" s="85">
        <v>1.4343040995426841</v>
      </c>
    </row>
    <row r="65" spans="1:11" ht="27.95" customHeight="1" x14ac:dyDescent="0.2">
      <c r="A65" s="376"/>
      <c r="B65" s="69" t="s">
        <v>274</v>
      </c>
      <c r="C65" s="70"/>
      <c r="D65" s="71"/>
      <c r="E65" s="72">
        <v>0.37665355393434596</v>
      </c>
      <c r="F65" s="73">
        <v>34.994785788117859</v>
      </c>
      <c r="G65" s="72">
        <v>0.70870532259129337</v>
      </c>
      <c r="H65" s="49">
        <v>0.22499999999999859</v>
      </c>
      <c r="I65" s="49">
        <v>0.59736592858279003</v>
      </c>
      <c r="J65" s="49">
        <v>-0.98772376702047948</v>
      </c>
      <c r="K65" s="86">
        <v>1.4377237670204766</v>
      </c>
    </row>
    <row r="66" spans="1:11" ht="27.95" customHeight="1" x14ac:dyDescent="0.2">
      <c r="A66" s="376" t="s">
        <v>281</v>
      </c>
      <c r="B66" s="36" t="s">
        <v>273</v>
      </c>
      <c r="C66" s="74">
        <v>2.2855838605767063</v>
      </c>
      <c r="D66" s="75">
        <v>0.14104449587351089</v>
      </c>
      <c r="E66" s="75">
        <v>-0.34503233346780854</v>
      </c>
      <c r="F66" s="76">
        <v>30</v>
      </c>
      <c r="G66" s="75">
        <v>0.73247750031462722</v>
      </c>
      <c r="H66" s="54">
        <v>-0.25333333333333441</v>
      </c>
      <c r="I66" s="54">
        <v>0.73423070466226437</v>
      </c>
      <c r="J66" s="57">
        <v>-1.7528324780355695</v>
      </c>
      <c r="K66" s="85">
        <v>1.2461658113689007</v>
      </c>
    </row>
    <row r="67" spans="1:11" ht="27.95" customHeight="1" thickBot="1" x14ac:dyDescent="0.25">
      <c r="A67" s="377"/>
      <c r="B67" s="37" t="s">
        <v>274</v>
      </c>
      <c r="C67" s="80"/>
      <c r="D67" s="81"/>
      <c r="E67" s="83">
        <v>-0.33750060817657762</v>
      </c>
      <c r="F67" s="82">
        <v>24.700415710508846</v>
      </c>
      <c r="G67" s="83">
        <v>0.73859091894929929</v>
      </c>
      <c r="H67" s="84">
        <v>-0.25333333333333441</v>
      </c>
      <c r="I67" s="84">
        <v>0.7506159313372035</v>
      </c>
      <c r="J67" s="61">
        <v>-1.8002070716223597</v>
      </c>
      <c r="K67" s="87">
        <v>1.2935404049556909</v>
      </c>
    </row>
  </sheetData>
  <mergeCells count="44">
    <mergeCell ref="A64:A65"/>
    <mergeCell ref="A66:A67"/>
    <mergeCell ref="G58:G59"/>
    <mergeCell ref="H58:H59"/>
    <mergeCell ref="I58:I59"/>
    <mergeCell ref="J58:K58"/>
    <mergeCell ref="A60:A61"/>
    <mergeCell ref="A62:A63"/>
    <mergeCell ref="A51:A52"/>
    <mergeCell ref="A53:A54"/>
    <mergeCell ref="A56:K56"/>
    <mergeCell ref="A57:B59"/>
    <mergeCell ref="C57:D57"/>
    <mergeCell ref="E57:K57"/>
    <mergeCell ref="C58:C59"/>
    <mergeCell ref="D58:D59"/>
    <mergeCell ref="E58:E59"/>
    <mergeCell ref="F58:F59"/>
    <mergeCell ref="A45:F45"/>
    <mergeCell ref="A46:B46"/>
    <mergeCell ref="A47:A48"/>
    <mergeCell ref="A49:A50"/>
    <mergeCell ref="A33:A34"/>
    <mergeCell ref="A31:A32"/>
    <mergeCell ref="A20:A21"/>
    <mergeCell ref="A23:K23"/>
    <mergeCell ref="A24:B26"/>
    <mergeCell ref="C24:D24"/>
    <mergeCell ref="E24:K24"/>
    <mergeCell ref="C25:C26"/>
    <mergeCell ref="D25:D26"/>
    <mergeCell ref="E25:E26"/>
    <mergeCell ref="F25:F26"/>
    <mergeCell ref="G25:G26"/>
    <mergeCell ref="H25:H26"/>
    <mergeCell ref="I25:I26"/>
    <mergeCell ref="J25:K25"/>
    <mergeCell ref="A27:A28"/>
    <mergeCell ref="A29:A30"/>
    <mergeCell ref="A12:F12"/>
    <mergeCell ref="A13:B13"/>
    <mergeCell ref="A14:A15"/>
    <mergeCell ref="A16:A17"/>
    <mergeCell ref="A18:A19"/>
  </mergeCells>
  <pageMargins left="0.75" right="0.75" top="1" bottom="1" header="0.5" footer="0.5"/>
  <pageSetup orientation="portrait"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0"/>
  <sheetViews>
    <sheetView workbookViewId="0">
      <selection activeCell="C8" sqref="C8"/>
    </sheetView>
  </sheetViews>
  <sheetFormatPr defaultRowHeight="15" x14ac:dyDescent="0.25"/>
  <sheetData>
    <row r="1" spans="1:14" x14ac:dyDescent="0.25">
      <c r="A1" s="317" t="s">
        <v>626</v>
      </c>
      <c r="B1" s="9"/>
      <c r="C1" s="9"/>
    </row>
    <row r="2" spans="1:14" x14ac:dyDescent="0.25">
      <c r="A2" s="217"/>
      <c r="B2" s="217"/>
      <c r="C2" s="217"/>
      <c r="D2" s="217"/>
      <c r="E2" s="217"/>
      <c r="F2" s="217"/>
      <c r="G2" s="217"/>
      <c r="H2" s="217"/>
      <c r="I2" s="217"/>
      <c r="J2" s="217"/>
      <c r="K2" s="217"/>
      <c r="L2" s="217"/>
      <c r="M2" s="217"/>
      <c r="N2" s="217"/>
    </row>
    <row r="3" spans="1:14" x14ac:dyDescent="0.25">
      <c r="A3" s="217" t="s">
        <v>422</v>
      </c>
      <c r="B3" s="217"/>
      <c r="C3" s="217"/>
      <c r="D3" s="217"/>
      <c r="E3" s="217"/>
      <c r="F3" s="217"/>
      <c r="G3" s="217"/>
      <c r="H3" s="217"/>
      <c r="I3" s="217"/>
      <c r="J3" s="217"/>
      <c r="K3" s="217"/>
      <c r="L3" s="217"/>
      <c r="M3" s="217"/>
      <c r="N3" s="217"/>
    </row>
    <row r="4" spans="1:14" x14ac:dyDescent="0.25">
      <c r="A4" s="217" t="s">
        <v>423</v>
      </c>
      <c r="B4" s="217"/>
      <c r="C4" s="217"/>
      <c r="D4" s="217"/>
      <c r="E4" s="217"/>
      <c r="F4" s="217"/>
      <c r="G4" s="217"/>
      <c r="H4" s="217"/>
      <c r="I4" s="217"/>
      <c r="J4" s="217"/>
      <c r="K4" s="217"/>
      <c r="L4" s="217"/>
      <c r="M4" s="217"/>
      <c r="N4" s="217"/>
    </row>
    <row r="5" spans="1:14" x14ac:dyDescent="0.25">
      <c r="A5" s="217"/>
      <c r="B5" s="217"/>
      <c r="C5" s="217"/>
      <c r="D5" s="217"/>
      <c r="E5" s="217"/>
      <c r="F5" s="217"/>
      <c r="G5" s="217"/>
      <c r="H5" s="217"/>
      <c r="I5" s="217"/>
      <c r="J5" s="217"/>
      <c r="K5" s="217"/>
      <c r="L5" s="217"/>
      <c r="M5" s="217"/>
      <c r="N5" s="217"/>
    </row>
    <row r="6" spans="1:14" x14ac:dyDescent="0.25">
      <c r="A6" s="217"/>
      <c r="B6" s="217"/>
      <c r="C6" s="217"/>
      <c r="D6" s="217"/>
      <c r="E6" s="217"/>
      <c r="F6" s="217"/>
      <c r="G6" s="217"/>
      <c r="H6" s="217"/>
      <c r="I6" s="217"/>
      <c r="J6" s="217"/>
      <c r="K6" s="217"/>
      <c r="L6" s="217"/>
      <c r="M6" s="217"/>
      <c r="N6" s="217"/>
    </row>
    <row r="7" spans="1:14" x14ac:dyDescent="0.25">
      <c r="A7" s="9" t="s">
        <v>385</v>
      </c>
      <c r="B7" s="217" t="s">
        <v>424</v>
      </c>
      <c r="C7" s="217" t="s">
        <v>425</v>
      </c>
      <c r="D7" s="217" t="s">
        <v>426</v>
      </c>
      <c r="E7" s="217" t="s">
        <v>241</v>
      </c>
      <c r="F7" s="217" t="s">
        <v>380</v>
      </c>
      <c r="G7" s="217"/>
      <c r="H7" s="217"/>
      <c r="I7" s="217"/>
      <c r="J7" s="217"/>
      <c r="K7" s="217"/>
      <c r="L7" s="217"/>
      <c r="M7" s="217"/>
      <c r="N7" s="217"/>
    </row>
    <row r="8" spans="1:14" x14ac:dyDescent="0.25">
      <c r="A8" s="217" t="s">
        <v>387</v>
      </c>
      <c r="B8" s="217">
        <v>3.2</v>
      </c>
      <c r="C8" s="217">
        <v>2</v>
      </c>
      <c r="D8" s="217">
        <v>1.58</v>
      </c>
      <c r="E8" s="217">
        <v>0.37</v>
      </c>
      <c r="F8" s="217">
        <v>0.69199999999999995</v>
      </c>
      <c r="G8" s="217"/>
      <c r="H8" s="299" t="s">
        <v>427</v>
      </c>
      <c r="I8" s="217"/>
      <c r="J8" s="217"/>
      <c r="K8" s="217"/>
      <c r="L8" s="217"/>
      <c r="M8" s="217"/>
      <c r="N8" s="217"/>
    </row>
    <row r="9" spans="1:14" x14ac:dyDescent="0.25">
      <c r="A9" s="217" t="s">
        <v>428</v>
      </c>
      <c r="B9" s="217">
        <v>100.7</v>
      </c>
      <c r="C9" s="217">
        <v>5</v>
      </c>
      <c r="D9" s="217">
        <v>20.149999999999999</v>
      </c>
      <c r="E9" s="217">
        <v>57.83</v>
      </c>
      <c r="F9" s="217" t="s">
        <v>429</v>
      </c>
      <c r="G9" s="217"/>
      <c r="H9" s="299" t="s">
        <v>430</v>
      </c>
      <c r="I9" s="217"/>
      <c r="J9" s="217"/>
      <c r="K9" s="217"/>
      <c r="L9" s="217"/>
      <c r="M9" s="217"/>
      <c r="N9" s="217"/>
    </row>
    <row r="10" spans="1:14" x14ac:dyDescent="0.25">
      <c r="A10" s="217" t="s">
        <v>431</v>
      </c>
      <c r="B10" s="217">
        <v>6.3</v>
      </c>
      <c r="C10" s="217">
        <v>10</v>
      </c>
      <c r="D10" s="217">
        <v>0.63</v>
      </c>
      <c r="E10" s="217">
        <v>1.8</v>
      </c>
      <c r="F10" s="217">
        <v>6.4000000000000001E-2</v>
      </c>
      <c r="G10" s="217"/>
      <c r="H10" s="299" t="s">
        <v>432</v>
      </c>
      <c r="I10" s="217"/>
      <c r="J10" s="217"/>
      <c r="K10" s="217"/>
      <c r="L10" s="217"/>
      <c r="M10" s="217"/>
      <c r="N10" s="217"/>
    </row>
    <row r="11" spans="1:14" x14ac:dyDescent="0.25">
      <c r="A11" s="9"/>
      <c r="B11" s="9"/>
      <c r="C11" s="9"/>
      <c r="D11" s="9"/>
    </row>
    <row r="12" spans="1:14" x14ac:dyDescent="0.25">
      <c r="E12" s="9"/>
    </row>
    <row r="43" spans="2:2" x14ac:dyDescent="0.25">
      <c r="B43" s="9"/>
    </row>
    <row r="50" spans="2:8" x14ac:dyDescent="0.25">
      <c r="G50" s="9"/>
      <c r="H50" s="9"/>
    </row>
    <row r="59" spans="2:8" x14ac:dyDescent="0.25">
      <c r="B59" t="s">
        <v>386</v>
      </c>
      <c r="C59">
        <v>1</v>
      </c>
      <c r="D59">
        <v>0.46842299999999998</v>
      </c>
      <c r="E59">
        <v>0.49371399999999999</v>
      </c>
    </row>
    <row r="60" spans="2:8" x14ac:dyDescent="0.25">
      <c r="B60" t="s">
        <v>387</v>
      </c>
      <c r="C60">
        <v>1</v>
      </c>
      <c r="D60">
        <v>3.0754830000000002</v>
      </c>
      <c r="E60">
        <v>7.9480999999999996E-2</v>
      </c>
      <c r="G60" s="9" t="s">
        <v>388</v>
      </c>
      <c r="H60" s="9"/>
    </row>
  </sheetData>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9"/>
  <sheetViews>
    <sheetView topLeftCell="A27" workbookViewId="0">
      <selection activeCell="B10" sqref="B10"/>
    </sheetView>
  </sheetViews>
  <sheetFormatPr defaultRowHeight="12.75" x14ac:dyDescent="0.2"/>
  <cols>
    <col min="1" max="1" width="21.140625" style="34" customWidth="1"/>
    <col min="2" max="2" width="22.7109375" style="34" customWidth="1"/>
    <col min="3" max="3" width="30.7109375" style="34" customWidth="1"/>
    <col min="4" max="4" width="13.5703125" style="34" customWidth="1"/>
    <col min="5" max="5" width="10.28515625" style="34" customWidth="1"/>
    <col min="6" max="6" width="9.42578125" style="34" customWidth="1"/>
    <col min="7" max="8" width="13" style="34" customWidth="1"/>
    <col min="9" max="256" width="9.140625" style="34"/>
    <col min="257" max="257" width="21.140625" style="34" customWidth="1"/>
    <col min="258" max="258" width="22.7109375" style="34" customWidth="1"/>
    <col min="259" max="259" width="30.7109375" style="34" customWidth="1"/>
    <col min="260" max="260" width="13.5703125" style="34" customWidth="1"/>
    <col min="261" max="261" width="10.28515625" style="34" customWidth="1"/>
    <col min="262" max="262" width="9.42578125" style="34" customWidth="1"/>
    <col min="263" max="264" width="13" style="34" customWidth="1"/>
    <col min="265" max="512" width="9.140625" style="34"/>
    <col min="513" max="513" width="21.140625" style="34" customWidth="1"/>
    <col min="514" max="514" width="22.7109375" style="34" customWidth="1"/>
    <col min="515" max="515" width="30.7109375" style="34" customWidth="1"/>
    <col min="516" max="516" width="13.5703125" style="34" customWidth="1"/>
    <col min="517" max="517" width="10.28515625" style="34" customWidth="1"/>
    <col min="518" max="518" width="9.42578125" style="34" customWidth="1"/>
    <col min="519" max="520" width="13" style="34" customWidth="1"/>
    <col min="521" max="768" width="9.140625" style="34"/>
    <col min="769" max="769" width="21.140625" style="34" customWidth="1"/>
    <col min="770" max="770" width="22.7109375" style="34" customWidth="1"/>
    <col min="771" max="771" width="30.7109375" style="34" customWidth="1"/>
    <col min="772" max="772" width="13.5703125" style="34" customWidth="1"/>
    <col min="773" max="773" width="10.28515625" style="34" customWidth="1"/>
    <col min="774" max="774" width="9.42578125" style="34" customWidth="1"/>
    <col min="775" max="776" width="13" style="34" customWidth="1"/>
    <col min="777" max="1024" width="9.140625" style="34"/>
    <col min="1025" max="1025" width="21.140625" style="34" customWidth="1"/>
    <col min="1026" max="1026" width="22.7109375" style="34" customWidth="1"/>
    <col min="1027" max="1027" width="30.7109375" style="34" customWidth="1"/>
    <col min="1028" max="1028" width="13.5703125" style="34" customWidth="1"/>
    <col min="1029" max="1029" width="10.28515625" style="34" customWidth="1"/>
    <col min="1030" max="1030" width="9.42578125" style="34" customWidth="1"/>
    <col min="1031" max="1032" width="13" style="34" customWidth="1"/>
    <col min="1033" max="1280" width="9.140625" style="34"/>
    <col min="1281" max="1281" width="21.140625" style="34" customWidth="1"/>
    <col min="1282" max="1282" width="22.7109375" style="34" customWidth="1"/>
    <col min="1283" max="1283" width="30.7109375" style="34" customWidth="1"/>
    <col min="1284" max="1284" width="13.5703125" style="34" customWidth="1"/>
    <col min="1285" max="1285" width="10.28515625" style="34" customWidth="1"/>
    <col min="1286" max="1286" width="9.42578125" style="34" customWidth="1"/>
    <col min="1287" max="1288" width="13" style="34" customWidth="1"/>
    <col min="1289" max="1536" width="9.140625" style="34"/>
    <col min="1537" max="1537" width="21.140625" style="34" customWidth="1"/>
    <col min="1538" max="1538" width="22.7109375" style="34" customWidth="1"/>
    <col min="1539" max="1539" width="30.7109375" style="34" customWidth="1"/>
    <col min="1540" max="1540" width="13.5703125" style="34" customWidth="1"/>
    <col min="1541" max="1541" width="10.28515625" style="34" customWidth="1"/>
    <col min="1542" max="1542" width="9.42578125" style="34" customWidth="1"/>
    <col min="1543" max="1544" width="13" style="34" customWidth="1"/>
    <col min="1545" max="1792" width="9.140625" style="34"/>
    <col min="1793" max="1793" width="21.140625" style="34" customWidth="1"/>
    <col min="1794" max="1794" width="22.7109375" style="34" customWidth="1"/>
    <col min="1795" max="1795" width="30.7109375" style="34" customWidth="1"/>
    <col min="1796" max="1796" width="13.5703125" style="34" customWidth="1"/>
    <col min="1797" max="1797" width="10.28515625" style="34" customWidth="1"/>
    <col min="1798" max="1798" width="9.42578125" style="34" customWidth="1"/>
    <col min="1799" max="1800" width="13" style="34" customWidth="1"/>
    <col min="1801" max="2048" width="9.140625" style="34"/>
    <col min="2049" max="2049" width="21.140625" style="34" customWidth="1"/>
    <col min="2050" max="2050" width="22.7109375" style="34" customWidth="1"/>
    <col min="2051" max="2051" width="30.7109375" style="34" customWidth="1"/>
    <col min="2052" max="2052" width="13.5703125" style="34" customWidth="1"/>
    <col min="2053" max="2053" width="10.28515625" style="34" customWidth="1"/>
    <col min="2054" max="2054" width="9.42578125" style="34" customWidth="1"/>
    <col min="2055" max="2056" width="13" style="34" customWidth="1"/>
    <col min="2057" max="2304" width="9.140625" style="34"/>
    <col min="2305" max="2305" width="21.140625" style="34" customWidth="1"/>
    <col min="2306" max="2306" width="22.7109375" style="34" customWidth="1"/>
    <col min="2307" max="2307" width="30.7109375" style="34" customWidth="1"/>
    <col min="2308" max="2308" width="13.5703125" style="34" customWidth="1"/>
    <col min="2309" max="2309" width="10.28515625" style="34" customWidth="1"/>
    <col min="2310" max="2310" width="9.42578125" style="34" customWidth="1"/>
    <col min="2311" max="2312" width="13" style="34" customWidth="1"/>
    <col min="2313" max="2560" width="9.140625" style="34"/>
    <col min="2561" max="2561" width="21.140625" style="34" customWidth="1"/>
    <col min="2562" max="2562" width="22.7109375" style="34" customWidth="1"/>
    <col min="2563" max="2563" width="30.7109375" style="34" customWidth="1"/>
    <col min="2564" max="2564" width="13.5703125" style="34" customWidth="1"/>
    <col min="2565" max="2565" width="10.28515625" style="34" customWidth="1"/>
    <col min="2566" max="2566" width="9.42578125" style="34" customWidth="1"/>
    <col min="2567" max="2568" width="13" style="34" customWidth="1"/>
    <col min="2569" max="2816" width="9.140625" style="34"/>
    <col min="2817" max="2817" width="21.140625" style="34" customWidth="1"/>
    <col min="2818" max="2818" width="22.7109375" style="34" customWidth="1"/>
    <col min="2819" max="2819" width="30.7109375" style="34" customWidth="1"/>
    <col min="2820" max="2820" width="13.5703125" style="34" customWidth="1"/>
    <col min="2821" max="2821" width="10.28515625" style="34" customWidth="1"/>
    <col min="2822" max="2822" width="9.42578125" style="34" customWidth="1"/>
    <col min="2823" max="2824" width="13" style="34" customWidth="1"/>
    <col min="2825" max="3072" width="9.140625" style="34"/>
    <col min="3073" max="3073" width="21.140625" style="34" customWidth="1"/>
    <col min="3074" max="3074" width="22.7109375" style="34" customWidth="1"/>
    <col min="3075" max="3075" width="30.7109375" style="34" customWidth="1"/>
    <col min="3076" max="3076" width="13.5703125" style="34" customWidth="1"/>
    <col min="3077" max="3077" width="10.28515625" style="34" customWidth="1"/>
    <col min="3078" max="3078" width="9.42578125" style="34" customWidth="1"/>
    <col min="3079" max="3080" width="13" style="34" customWidth="1"/>
    <col min="3081" max="3328" width="9.140625" style="34"/>
    <col min="3329" max="3329" width="21.140625" style="34" customWidth="1"/>
    <col min="3330" max="3330" width="22.7109375" style="34" customWidth="1"/>
    <col min="3331" max="3331" width="30.7109375" style="34" customWidth="1"/>
    <col min="3332" max="3332" width="13.5703125" style="34" customWidth="1"/>
    <col min="3333" max="3333" width="10.28515625" style="34" customWidth="1"/>
    <col min="3334" max="3334" width="9.42578125" style="34" customWidth="1"/>
    <col min="3335" max="3336" width="13" style="34" customWidth="1"/>
    <col min="3337" max="3584" width="9.140625" style="34"/>
    <col min="3585" max="3585" width="21.140625" style="34" customWidth="1"/>
    <col min="3586" max="3586" width="22.7109375" style="34" customWidth="1"/>
    <col min="3587" max="3587" width="30.7109375" style="34" customWidth="1"/>
    <col min="3588" max="3588" width="13.5703125" style="34" customWidth="1"/>
    <col min="3589" max="3589" width="10.28515625" style="34" customWidth="1"/>
    <col min="3590" max="3590" width="9.42578125" style="34" customWidth="1"/>
    <col min="3591" max="3592" width="13" style="34" customWidth="1"/>
    <col min="3593" max="3840" width="9.140625" style="34"/>
    <col min="3841" max="3841" width="21.140625" style="34" customWidth="1"/>
    <col min="3842" max="3842" width="22.7109375" style="34" customWidth="1"/>
    <col min="3843" max="3843" width="30.7109375" style="34" customWidth="1"/>
    <col min="3844" max="3844" width="13.5703125" style="34" customWidth="1"/>
    <col min="3845" max="3845" width="10.28515625" style="34" customWidth="1"/>
    <col min="3846" max="3846" width="9.42578125" style="34" customWidth="1"/>
    <col min="3847" max="3848" width="13" style="34" customWidth="1"/>
    <col min="3849" max="4096" width="9.140625" style="34"/>
    <col min="4097" max="4097" width="21.140625" style="34" customWidth="1"/>
    <col min="4098" max="4098" width="22.7109375" style="34" customWidth="1"/>
    <col min="4099" max="4099" width="30.7109375" style="34" customWidth="1"/>
    <col min="4100" max="4100" width="13.5703125" style="34" customWidth="1"/>
    <col min="4101" max="4101" width="10.28515625" style="34" customWidth="1"/>
    <col min="4102" max="4102" width="9.42578125" style="34" customWidth="1"/>
    <col min="4103" max="4104" width="13" style="34" customWidth="1"/>
    <col min="4105" max="4352" width="9.140625" style="34"/>
    <col min="4353" max="4353" width="21.140625" style="34" customWidth="1"/>
    <col min="4354" max="4354" width="22.7109375" style="34" customWidth="1"/>
    <col min="4355" max="4355" width="30.7109375" style="34" customWidth="1"/>
    <col min="4356" max="4356" width="13.5703125" style="34" customWidth="1"/>
    <col min="4357" max="4357" width="10.28515625" style="34" customWidth="1"/>
    <col min="4358" max="4358" width="9.42578125" style="34" customWidth="1"/>
    <col min="4359" max="4360" width="13" style="34" customWidth="1"/>
    <col min="4361" max="4608" width="9.140625" style="34"/>
    <col min="4609" max="4609" width="21.140625" style="34" customWidth="1"/>
    <col min="4610" max="4610" width="22.7109375" style="34" customWidth="1"/>
    <col min="4611" max="4611" width="30.7109375" style="34" customWidth="1"/>
    <col min="4612" max="4612" width="13.5703125" style="34" customWidth="1"/>
    <col min="4613" max="4613" width="10.28515625" style="34" customWidth="1"/>
    <col min="4614" max="4614" width="9.42578125" style="34" customWidth="1"/>
    <col min="4615" max="4616" width="13" style="34" customWidth="1"/>
    <col min="4617" max="4864" width="9.140625" style="34"/>
    <col min="4865" max="4865" width="21.140625" style="34" customWidth="1"/>
    <col min="4866" max="4866" width="22.7109375" style="34" customWidth="1"/>
    <col min="4867" max="4867" width="30.7109375" style="34" customWidth="1"/>
    <col min="4868" max="4868" width="13.5703125" style="34" customWidth="1"/>
    <col min="4869" max="4869" width="10.28515625" style="34" customWidth="1"/>
    <col min="4870" max="4870" width="9.42578125" style="34" customWidth="1"/>
    <col min="4871" max="4872" width="13" style="34" customWidth="1"/>
    <col min="4873" max="5120" width="9.140625" style="34"/>
    <col min="5121" max="5121" width="21.140625" style="34" customWidth="1"/>
    <col min="5122" max="5122" width="22.7109375" style="34" customWidth="1"/>
    <col min="5123" max="5123" width="30.7109375" style="34" customWidth="1"/>
    <col min="5124" max="5124" width="13.5703125" style="34" customWidth="1"/>
    <col min="5125" max="5125" width="10.28515625" style="34" customWidth="1"/>
    <col min="5126" max="5126" width="9.42578125" style="34" customWidth="1"/>
    <col min="5127" max="5128" width="13" style="34" customWidth="1"/>
    <col min="5129" max="5376" width="9.140625" style="34"/>
    <col min="5377" max="5377" width="21.140625" style="34" customWidth="1"/>
    <col min="5378" max="5378" width="22.7109375" style="34" customWidth="1"/>
    <col min="5379" max="5379" width="30.7109375" style="34" customWidth="1"/>
    <col min="5380" max="5380" width="13.5703125" style="34" customWidth="1"/>
    <col min="5381" max="5381" width="10.28515625" style="34" customWidth="1"/>
    <col min="5382" max="5382" width="9.42578125" style="34" customWidth="1"/>
    <col min="5383" max="5384" width="13" style="34" customWidth="1"/>
    <col min="5385" max="5632" width="9.140625" style="34"/>
    <col min="5633" max="5633" width="21.140625" style="34" customWidth="1"/>
    <col min="5634" max="5634" width="22.7109375" style="34" customWidth="1"/>
    <col min="5635" max="5635" width="30.7109375" style="34" customWidth="1"/>
    <col min="5636" max="5636" width="13.5703125" style="34" customWidth="1"/>
    <col min="5637" max="5637" width="10.28515625" style="34" customWidth="1"/>
    <col min="5638" max="5638" width="9.42578125" style="34" customWidth="1"/>
    <col min="5639" max="5640" width="13" style="34" customWidth="1"/>
    <col min="5641" max="5888" width="9.140625" style="34"/>
    <col min="5889" max="5889" width="21.140625" style="34" customWidth="1"/>
    <col min="5890" max="5890" width="22.7109375" style="34" customWidth="1"/>
    <col min="5891" max="5891" width="30.7109375" style="34" customWidth="1"/>
    <col min="5892" max="5892" width="13.5703125" style="34" customWidth="1"/>
    <col min="5893" max="5893" width="10.28515625" style="34" customWidth="1"/>
    <col min="5894" max="5894" width="9.42578125" style="34" customWidth="1"/>
    <col min="5895" max="5896" width="13" style="34" customWidth="1"/>
    <col min="5897" max="6144" width="9.140625" style="34"/>
    <col min="6145" max="6145" width="21.140625" style="34" customWidth="1"/>
    <col min="6146" max="6146" width="22.7109375" style="34" customWidth="1"/>
    <col min="6147" max="6147" width="30.7109375" style="34" customWidth="1"/>
    <col min="6148" max="6148" width="13.5703125" style="34" customWidth="1"/>
    <col min="6149" max="6149" width="10.28515625" style="34" customWidth="1"/>
    <col min="6150" max="6150" width="9.42578125" style="34" customWidth="1"/>
    <col min="6151" max="6152" width="13" style="34" customWidth="1"/>
    <col min="6153" max="6400" width="9.140625" style="34"/>
    <col min="6401" max="6401" width="21.140625" style="34" customWidth="1"/>
    <col min="6402" max="6402" width="22.7109375" style="34" customWidth="1"/>
    <col min="6403" max="6403" width="30.7109375" style="34" customWidth="1"/>
    <col min="6404" max="6404" width="13.5703125" style="34" customWidth="1"/>
    <col min="6405" max="6405" width="10.28515625" style="34" customWidth="1"/>
    <col min="6406" max="6406" width="9.42578125" style="34" customWidth="1"/>
    <col min="6407" max="6408" width="13" style="34" customWidth="1"/>
    <col min="6409" max="6656" width="9.140625" style="34"/>
    <col min="6657" max="6657" width="21.140625" style="34" customWidth="1"/>
    <col min="6658" max="6658" width="22.7109375" style="34" customWidth="1"/>
    <col min="6659" max="6659" width="30.7109375" style="34" customWidth="1"/>
    <col min="6660" max="6660" width="13.5703125" style="34" customWidth="1"/>
    <col min="6661" max="6661" width="10.28515625" style="34" customWidth="1"/>
    <col min="6662" max="6662" width="9.42578125" style="34" customWidth="1"/>
    <col min="6663" max="6664" width="13" style="34" customWidth="1"/>
    <col min="6665" max="6912" width="9.140625" style="34"/>
    <col min="6913" max="6913" width="21.140625" style="34" customWidth="1"/>
    <col min="6914" max="6914" width="22.7109375" style="34" customWidth="1"/>
    <col min="6915" max="6915" width="30.7109375" style="34" customWidth="1"/>
    <col min="6916" max="6916" width="13.5703125" style="34" customWidth="1"/>
    <col min="6917" max="6917" width="10.28515625" style="34" customWidth="1"/>
    <col min="6918" max="6918" width="9.42578125" style="34" customWidth="1"/>
    <col min="6919" max="6920" width="13" style="34" customWidth="1"/>
    <col min="6921" max="7168" width="9.140625" style="34"/>
    <col min="7169" max="7169" width="21.140625" style="34" customWidth="1"/>
    <col min="7170" max="7170" width="22.7109375" style="34" customWidth="1"/>
    <col min="7171" max="7171" width="30.7109375" style="34" customWidth="1"/>
    <col min="7172" max="7172" width="13.5703125" style="34" customWidth="1"/>
    <col min="7173" max="7173" width="10.28515625" style="34" customWidth="1"/>
    <col min="7174" max="7174" width="9.42578125" style="34" customWidth="1"/>
    <col min="7175" max="7176" width="13" style="34" customWidth="1"/>
    <col min="7177" max="7424" width="9.140625" style="34"/>
    <col min="7425" max="7425" width="21.140625" style="34" customWidth="1"/>
    <col min="7426" max="7426" width="22.7109375" style="34" customWidth="1"/>
    <col min="7427" max="7427" width="30.7109375" style="34" customWidth="1"/>
    <col min="7428" max="7428" width="13.5703125" style="34" customWidth="1"/>
    <col min="7429" max="7429" width="10.28515625" style="34" customWidth="1"/>
    <col min="7430" max="7430" width="9.42578125" style="34" customWidth="1"/>
    <col min="7431" max="7432" width="13" style="34" customWidth="1"/>
    <col min="7433" max="7680" width="9.140625" style="34"/>
    <col min="7681" max="7681" width="21.140625" style="34" customWidth="1"/>
    <col min="7682" max="7682" width="22.7109375" style="34" customWidth="1"/>
    <col min="7683" max="7683" width="30.7109375" style="34" customWidth="1"/>
    <col min="7684" max="7684" width="13.5703125" style="34" customWidth="1"/>
    <col min="7685" max="7685" width="10.28515625" style="34" customWidth="1"/>
    <col min="7686" max="7686" width="9.42578125" style="34" customWidth="1"/>
    <col min="7687" max="7688" width="13" style="34" customWidth="1"/>
    <col min="7689" max="7936" width="9.140625" style="34"/>
    <col min="7937" max="7937" width="21.140625" style="34" customWidth="1"/>
    <col min="7938" max="7938" width="22.7109375" style="34" customWidth="1"/>
    <col min="7939" max="7939" width="30.7109375" style="34" customWidth="1"/>
    <col min="7940" max="7940" width="13.5703125" style="34" customWidth="1"/>
    <col min="7941" max="7941" width="10.28515625" style="34" customWidth="1"/>
    <col min="7942" max="7942" width="9.42578125" style="34" customWidth="1"/>
    <col min="7943" max="7944" width="13" style="34" customWidth="1"/>
    <col min="7945" max="8192" width="9.140625" style="34"/>
    <col min="8193" max="8193" width="21.140625" style="34" customWidth="1"/>
    <col min="8194" max="8194" width="22.7109375" style="34" customWidth="1"/>
    <col min="8195" max="8195" width="30.7109375" style="34" customWidth="1"/>
    <col min="8196" max="8196" width="13.5703125" style="34" customWidth="1"/>
    <col min="8197" max="8197" width="10.28515625" style="34" customWidth="1"/>
    <col min="8198" max="8198" width="9.42578125" style="34" customWidth="1"/>
    <col min="8199" max="8200" width="13" style="34" customWidth="1"/>
    <col min="8201" max="8448" width="9.140625" style="34"/>
    <col min="8449" max="8449" width="21.140625" style="34" customWidth="1"/>
    <col min="8450" max="8450" width="22.7109375" style="34" customWidth="1"/>
    <col min="8451" max="8451" width="30.7109375" style="34" customWidth="1"/>
    <col min="8452" max="8452" width="13.5703125" style="34" customWidth="1"/>
    <col min="8453" max="8453" width="10.28515625" style="34" customWidth="1"/>
    <col min="8454" max="8454" width="9.42578125" style="34" customWidth="1"/>
    <col min="8455" max="8456" width="13" style="34" customWidth="1"/>
    <col min="8457" max="8704" width="9.140625" style="34"/>
    <col min="8705" max="8705" width="21.140625" style="34" customWidth="1"/>
    <col min="8706" max="8706" width="22.7109375" style="34" customWidth="1"/>
    <col min="8707" max="8707" width="30.7109375" style="34" customWidth="1"/>
    <col min="8708" max="8708" width="13.5703125" style="34" customWidth="1"/>
    <col min="8709" max="8709" width="10.28515625" style="34" customWidth="1"/>
    <col min="8710" max="8710" width="9.42578125" style="34" customWidth="1"/>
    <col min="8711" max="8712" width="13" style="34" customWidth="1"/>
    <col min="8713" max="8960" width="9.140625" style="34"/>
    <col min="8961" max="8961" width="21.140625" style="34" customWidth="1"/>
    <col min="8962" max="8962" width="22.7109375" style="34" customWidth="1"/>
    <col min="8963" max="8963" width="30.7109375" style="34" customWidth="1"/>
    <col min="8964" max="8964" width="13.5703125" style="34" customWidth="1"/>
    <col min="8965" max="8965" width="10.28515625" style="34" customWidth="1"/>
    <col min="8966" max="8966" width="9.42578125" style="34" customWidth="1"/>
    <col min="8967" max="8968" width="13" style="34" customWidth="1"/>
    <col min="8969" max="9216" width="9.140625" style="34"/>
    <col min="9217" max="9217" width="21.140625" style="34" customWidth="1"/>
    <col min="9218" max="9218" width="22.7109375" style="34" customWidth="1"/>
    <col min="9219" max="9219" width="30.7109375" style="34" customWidth="1"/>
    <col min="9220" max="9220" width="13.5703125" style="34" customWidth="1"/>
    <col min="9221" max="9221" width="10.28515625" style="34" customWidth="1"/>
    <col min="9222" max="9222" width="9.42578125" style="34" customWidth="1"/>
    <col min="9223" max="9224" width="13" style="34" customWidth="1"/>
    <col min="9225" max="9472" width="9.140625" style="34"/>
    <col min="9473" max="9473" width="21.140625" style="34" customWidth="1"/>
    <col min="9474" max="9474" width="22.7109375" style="34" customWidth="1"/>
    <col min="9475" max="9475" width="30.7109375" style="34" customWidth="1"/>
    <col min="9476" max="9476" width="13.5703125" style="34" customWidth="1"/>
    <col min="9477" max="9477" width="10.28515625" style="34" customWidth="1"/>
    <col min="9478" max="9478" width="9.42578125" style="34" customWidth="1"/>
    <col min="9479" max="9480" width="13" style="34" customWidth="1"/>
    <col min="9481" max="9728" width="9.140625" style="34"/>
    <col min="9729" max="9729" width="21.140625" style="34" customWidth="1"/>
    <col min="9730" max="9730" width="22.7109375" style="34" customWidth="1"/>
    <col min="9731" max="9731" width="30.7109375" style="34" customWidth="1"/>
    <col min="9732" max="9732" width="13.5703125" style="34" customWidth="1"/>
    <col min="9733" max="9733" width="10.28515625" style="34" customWidth="1"/>
    <col min="9734" max="9734" width="9.42578125" style="34" customWidth="1"/>
    <col min="9735" max="9736" width="13" style="34" customWidth="1"/>
    <col min="9737" max="9984" width="9.140625" style="34"/>
    <col min="9985" max="9985" width="21.140625" style="34" customWidth="1"/>
    <col min="9986" max="9986" width="22.7109375" style="34" customWidth="1"/>
    <col min="9987" max="9987" width="30.7109375" style="34" customWidth="1"/>
    <col min="9988" max="9988" width="13.5703125" style="34" customWidth="1"/>
    <col min="9989" max="9989" width="10.28515625" style="34" customWidth="1"/>
    <col min="9990" max="9990" width="9.42578125" style="34" customWidth="1"/>
    <col min="9991" max="9992" width="13" style="34" customWidth="1"/>
    <col min="9993" max="10240" width="9.140625" style="34"/>
    <col min="10241" max="10241" width="21.140625" style="34" customWidth="1"/>
    <col min="10242" max="10242" width="22.7109375" style="34" customWidth="1"/>
    <col min="10243" max="10243" width="30.7109375" style="34" customWidth="1"/>
    <col min="10244" max="10244" width="13.5703125" style="34" customWidth="1"/>
    <col min="10245" max="10245" width="10.28515625" style="34" customWidth="1"/>
    <col min="10246" max="10246" width="9.42578125" style="34" customWidth="1"/>
    <col min="10247" max="10248" width="13" style="34" customWidth="1"/>
    <col min="10249" max="10496" width="9.140625" style="34"/>
    <col min="10497" max="10497" width="21.140625" style="34" customWidth="1"/>
    <col min="10498" max="10498" width="22.7109375" style="34" customWidth="1"/>
    <col min="10499" max="10499" width="30.7109375" style="34" customWidth="1"/>
    <col min="10500" max="10500" width="13.5703125" style="34" customWidth="1"/>
    <col min="10501" max="10501" width="10.28515625" style="34" customWidth="1"/>
    <col min="10502" max="10502" width="9.42578125" style="34" customWidth="1"/>
    <col min="10503" max="10504" width="13" style="34" customWidth="1"/>
    <col min="10505" max="10752" width="9.140625" style="34"/>
    <col min="10753" max="10753" width="21.140625" style="34" customWidth="1"/>
    <col min="10754" max="10754" width="22.7109375" style="34" customWidth="1"/>
    <col min="10755" max="10755" width="30.7109375" style="34" customWidth="1"/>
    <col min="10756" max="10756" width="13.5703125" style="34" customWidth="1"/>
    <col min="10757" max="10757" width="10.28515625" style="34" customWidth="1"/>
    <col min="10758" max="10758" width="9.42578125" style="34" customWidth="1"/>
    <col min="10759" max="10760" width="13" style="34" customWidth="1"/>
    <col min="10761" max="11008" width="9.140625" style="34"/>
    <col min="11009" max="11009" width="21.140625" style="34" customWidth="1"/>
    <col min="11010" max="11010" width="22.7109375" style="34" customWidth="1"/>
    <col min="11011" max="11011" width="30.7109375" style="34" customWidth="1"/>
    <col min="11012" max="11012" width="13.5703125" style="34" customWidth="1"/>
    <col min="11013" max="11013" width="10.28515625" style="34" customWidth="1"/>
    <col min="11014" max="11014" width="9.42578125" style="34" customWidth="1"/>
    <col min="11015" max="11016" width="13" style="34" customWidth="1"/>
    <col min="11017" max="11264" width="9.140625" style="34"/>
    <col min="11265" max="11265" width="21.140625" style="34" customWidth="1"/>
    <col min="11266" max="11266" width="22.7109375" style="34" customWidth="1"/>
    <col min="11267" max="11267" width="30.7109375" style="34" customWidth="1"/>
    <col min="11268" max="11268" width="13.5703125" style="34" customWidth="1"/>
    <col min="11269" max="11269" width="10.28515625" style="34" customWidth="1"/>
    <col min="11270" max="11270" width="9.42578125" style="34" customWidth="1"/>
    <col min="11271" max="11272" width="13" style="34" customWidth="1"/>
    <col min="11273" max="11520" width="9.140625" style="34"/>
    <col min="11521" max="11521" width="21.140625" style="34" customWidth="1"/>
    <col min="11522" max="11522" width="22.7109375" style="34" customWidth="1"/>
    <col min="11523" max="11523" width="30.7109375" style="34" customWidth="1"/>
    <col min="11524" max="11524" width="13.5703125" style="34" customWidth="1"/>
    <col min="11525" max="11525" width="10.28515625" style="34" customWidth="1"/>
    <col min="11526" max="11526" width="9.42578125" style="34" customWidth="1"/>
    <col min="11527" max="11528" width="13" style="34" customWidth="1"/>
    <col min="11529" max="11776" width="9.140625" style="34"/>
    <col min="11777" max="11777" width="21.140625" style="34" customWidth="1"/>
    <col min="11778" max="11778" width="22.7109375" style="34" customWidth="1"/>
    <col min="11779" max="11779" width="30.7109375" style="34" customWidth="1"/>
    <col min="11780" max="11780" width="13.5703125" style="34" customWidth="1"/>
    <col min="11781" max="11781" width="10.28515625" style="34" customWidth="1"/>
    <col min="11782" max="11782" width="9.42578125" style="34" customWidth="1"/>
    <col min="11783" max="11784" width="13" style="34" customWidth="1"/>
    <col min="11785" max="12032" width="9.140625" style="34"/>
    <col min="12033" max="12033" width="21.140625" style="34" customWidth="1"/>
    <col min="12034" max="12034" width="22.7109375" style="34" customWidth="1"/>
    <col min="12035" max="12035" width="30.7109375" style="34" customWidth="1"/>
    <col min="12036" max="12036" width="13.5703125" style="34" customWidth="1"/>
    <col min="12037" max="12037" width="10.28515625" style="34" customWidth="1"/>
    <col min="12038" max="12038" width="9.42578125" style="34" customWidth="1"/>
    <col min="12039" max="12040" width="13" style="34" customWidth="1"/>
    <col min="12041" max="12288" width="9.140625" style="34"/>
    <col min="12289" max="12289" width="21.140625" style="34" customWidth="1"/>
    <col min="12290" max="12290" width="22.7109375" style="34" customWidth="1"/>
    <col min="12291" max="12291" width="30.7109375" style="34" customWidth="1"/>
    <col min="12292" max="12292" width="13.5703125" style="34" customWidth="1"/>
    <col min="12293" max="12293" width="10.28515625" style="34" customWidth="1"/>
    <col min="12294" max="12294" width="9.42578125" style="34" customWidth="1"/>
    <col min="12295" max="12296" width="13" style="34" customWidth="1"/>
    <col min="12297" max="12544" width="9.140625" style="34"/>
    <col min="12545" max="12545" width="21.140625" style="34" customWidth="1"/>
    <col min="12546" max="12546" width="22.7109375" style="34" customWidth="1"/>
    <col min="12547" max="12547" width="30.7109375" style="34" customWidth="1"/>
    <col min="12548" max="12548" width="13.5703125" style="34" customWidth="1"/>
    <col min="12549" max="12549" width="10.28515625" style="34" customWidth="1"/>
    <col min="12550" max="12550" width="9.42578125" style="34" customWidth="1"/>
    <col min="12551" max="12552" width="13" style="34" customWidth="1"/>
    <col min="12553" max="12800" width="9.140625" style="34"/>
    <col min="12801" max="12801" width="21.140625" style="34" customWidth="1"/>
    <col min="12802" max="12802" width="22.7109375" style="34" customWidth="1"/>
    <col min="12803" max="12803" width="30.7109375" style="34" customWidth="1"/>
    <col min="12804" max="12804" width="13.5703125" style="34" customWidth="1"/>
    <col min="12805" max="12805" width="10.28515625" style="34" customWidth="1"/>
    <col min="12806" max="12806" width="9.42578125" style="34" customWidth="1"/>
    <col min="12807" max="12808" width="13" style="34" customWidth="1"/>
    <col min="12809" max="13056" width="9.140625" style="34"/>
    <col min="13057" max="13057" width="21.140625" style="34" customWidth="1"/>
    <col min="13058" max="13058" width="22.7109375" style="34" customWidth="1"/>
    <col min="13059" max="13059" width="30.7109375" style="34" customWidth="1"/>
    <col min="13060" max="13060" width="13.5703125" style="34" customWidth="1"/>
    <col min="13061" max="13061" width="10.28515625" style="34" customWidth="1"/>
    <col min="13062" max="13062" width="9.42578125" style="34" customWidth="1"/>
    <col min="13063" max="13064" width="13" style="34" customWidth="1"/>
    <col min="13065" max="13312" width="9.140625" style="34"/>
    <col min="13313" max="13313" width="21.140625" style="34" customWidth="1"/>
    <col min="13314" max="13314" width="22.7109375" style="34" customWidth="1"/>
    <col min="13315" max="13315" width="30.7109375" style="34" customWidth="1"/>
    <col min="13316" max="13316" width="13.5703125" style="34" customWidth="1"/>
    <col min="13317" max="13317" width="10.28515625" style="34" customWidth="1"/>
    <col min="13318" max="13318" width="9.42578125" style="34" customWidth="1"/>
    <col min="13319" max="13320" width="13" style="34" customWidth="1"/>
    <col min="13321" max="13568" width="9.140625" style="34"/>
    <col min="13569" max="13569" width="21.140625" style="34" customWidth="1"/>
    <col min="13570" max="13570" width="22.7109375" style="34" customWidth="1"/>
    <col min="13571" max="13571" width="30.7109375" style="34" customWidth="1"/>
    <col min="13572" max="13572" width="13.5703125" style="34" customWidth="1"/>
    <col min="13573" max="13573" width="10.28515625" style="34" customWidth="1"/>
    <col min="13574" max="13574" width="9.42578125" style="34" customWidth="1"/>
    <col min="13575" max="13576" width="13" style="34" customWidth="1"/>
    <col min="13577" max="13824" width="9.140625" style="34"/>
    <col min="13825" max="13825" width="21.140625" style="34" customWidth="1"/>
    <col min="13826" max="13826" width="22.7109375" style="34" customWidth="1"/>
    <col min="13827" max="13827" width="30.7109375" style="34" customWidth="1"/>
    <col min="13828" max="13828" width="13.5703125" style="34" customWidth="1"/>
    <col min="13829" max="13829" width="10.28515625" style="34" customWidth="1"/>
    <col min="13830" max="13830" width="9.42578125" style="34" customWidth="1"/>
    <col min="13831" max="13832" width="13" style="34" customWidth="1"/>
    <col min="13833" max="14080" width="9.140625" style="34"/>
    <col min="14081" max="14081" width="21.140625" style="34" customWidth="1"/>
    <col min="14082" max="14082" width="22.7109375" style="34" customWidth="1"/>
    <col min="14083" max="14083" width="30.7109375" style="34" customWidth="1"/>
    <col min="14084" max="14084" width="13.5703125" style="34" customWidth="1"/>
    <col min="14085" max="14085" width="10.28515625" style="34" customWidth="1"/>
    <col min="14086" max="14086" width="9.42578125" style="34" customWidth="1"/>
    <col min="14087" max="14088" width="13" style="34" customWidth="1"/>
    <col min="14089" max="14336" width="9.140625" style="34"/>
    <col min="14337" max="14337" width="21.140625" style="34" customWidth="1"/>
    <col min="14338" max="14338" width="22.7109375" style="34" customWidth="1"/>
    <col min="14339" max="14339" width="30.7109375" style="34" customWidth="1"/>
    <col min="14340" max="14340" width="13.5703125" style="34" customWidth="1"/>
    <col min="14341" max="14341" width="10.28515625" style="34" customWidth="1"/>
    <col min="14342" max="14342" width="9.42578125" style="34" customWidth="1"/>
    <col min="14343" max="14344" width="13" style="34" customWidth="1"/>
    <col min="14345" max="14592" width="9.140625" style="34"/>
    <col min="14593" max="14593" width="21.140625" style="34" customWidth="1"/>
    <col min="14594" max="14594" width="22.7109375" style="34" customWidth="1"/>
    <col min="14595" max="14595" width="30.7109375" style="34" customWidth="1"/>
    <col min="14596" max="14596" width="13.5703125" style="34" customWidth="1"/>
    <col min="14597" max="14597" width="10.28515625" style="34" customWidth="1"/>
    <col min="14598" max="14598" width="9.42578125" style="34" customWidth="1"/>
    <col min="14599" max="14600" width="13" style="34" customWidth="1"/>
    <col min="14601" max="14848" width="9.140625" style="34"/>
    <col min="14849" max="14849" width="21.140625" style="34" customWidth="1"/>
    <col min="14850" max="14850" width="22.7109375" style="34" customWidth="1"/>
    <col min="14851" max="14851" width="30.7109375" style="34" customWidth="1"/>
    <col min="14852" max="14852" width="13.5703125" style="34" customWidth="1"/>
    <col min="14853" max="14853" width="10.28515625" style="34" customWidth="1"/>
    <col min="14854" max="14854" width="9.42578125" style="34" customWidth="1"/>
    <col min="14855" max="14856" width="13" style="34" customWidth="1"/>
    <col min="14857" max="15104" width="9.140625" style="34"/>
    <col min="15105" max="15105" width="21.140625" style="34" customWidth="1"/>
    <col min="15106" max="15106" width="22.7109375" style="34" customWidth="1"/>
    <col min="15107" max="15107" width="30.7109375" style="34" customWidth="1"/>
    <col min="15108" max="15108" width="13.5703125" style="34" customWidth="1"/>
    <col min="15109" max="15109" width="10.28515625" style="34" customWidth="1"/>
    <col min="15110" max="15110" width="9.42578125" style="34" customWidth="1"/>
    <col min="15111" max="15112" width="13" style="34" customWidth="1"/>
    <col min="15113" max="15360" width="9.140625" style="34"/>
    <col min="15361" max="15361" width="21.140625" style="34" customWidth="1"/>
    <col min="15362" max="15362" width="22.7109375" style="34" customWidth="1"/>
    <col min="15363" max="15363" width="30.7109375" style="34" customWidth="1"/>
    <col min="15364" max="15364" width="13.5703125" style="34" customWidth="1"/>
    <col min="15365" max="15365" width="10.28515625" style="34" customWidth="1"/>
    <col min="15366" max="15366" width="9.42578125" style="34" customWidth="1"/>
    <col min="15367" max="15368" width="13" style="34" customWidth="1"/>
    <col min="15369" max="15616" width="9.140625" style="34"/>
    <col min="15617" max="15617" width="21.140625" style="34" customWidth="1"/>
    <col min="15618" max="15618" width="22.7109375" style="34" customWidth="1"/>
    <col min="15619" max="15619" width="30.7109375" style="34" customWidth="1"/>
    <col min="15620" max="15620" width="13.5703125" style="34" customWidth="1"/>
    <col min="15621" max="15621" width="10.28515625" style="34" customWidth="1"/>
    <col min="15622" max="15622" width="9.42578125" style="34" customWidth="1"/>
    <col min="15623" max="15624" width="13" style="34" customWidth="1"/>
    <col min="15625" max="15872" width="9.140625" style="34"/>
    <col min="15873" max="15873" width="21.140625" style="34" customWidth="1"/>
    <col min="15874" max="15874" width="22.7109375" style="34" customWidth="1"/>
    <col min="15875" max="15875" width="30.7109375" style="34" customWidth="1"/>
    <col min="15876" max="15876" width="13.5703125" style="34" customWidth="1"/>
    <col min="15877" max="15877" width="10.28515625" style="34" customWidth="1"/>
    <col min="15878" max="15878" width="9.42578125" style="34" customWidth="1"/>
    <col min="15879" max="15880" width="13" style="34" customWidth="1"/>
    <col min="15881" max="16128" width="9.140625" style="34"/>
    <col min="16129" max="16129" width="21.140625" style="34" customWidth="1"/>
    <col min="16130" max="16130" width="22.7109375" style="34" customWidth="1"/>
    <col min="16131" max="16131" width="30.7109375" style="34" customWidth="1"/>
    <col min="16132" max="16132" width="13.5703125" style="34" customWidth="1"/>
    <col min="16133" max="16133" width="10.28515625" style="34" customWidth="1"/>
    <col min="16134" max="16134" width="9.42578125" style="34" customWidth="1"/>
    <col min="16135" max="16136" width="13" style="34" customWidth="1"/>
    <col min="16137" max="16384" width="9.140625" style="34"/>
  </cols>
  <sheetData>
    <row r="1" spans="1:4" s="89" customFormat="1" x14ac:dyDescent="0.2">
      <c r="A1" s="318" t="s">
        <v>516</v>
      </c>
    </row>
    <row r="2" spans="1:4" s="131" customFormat="1" x14ac:dyDescent="0.2">
      <c r="A2" s="132"/>
    </row>
    <row r="4" spans="1:4" ht="13.5" x14ac:dyDescent="0.25">
      <c r="A4" s="33" t="s">
        <v>323</v>
      </c>
    </row>
    <row r="5" spans="1:4" ht="13.5" x14ac:dyDescent="0.25">
      <c r="A5" s="33" t="s">
        <v>282</v>
      </c>
    </row>
    <row r="6" spans="1:4" ht="13.5" x14ac:dyDescent="0.25">
      <c r="A6" s="33" t="s">
        <v>283</v>
      </c>
    </row>
    <row r="7" spans="1:4" ht="13.5" x14ac:dyDescent="0.25">
      <c r="A7" s="33" t="s">
        <v>284</v>
      </c>
    </row>
    <row r="10" spans="1:4" ht="18" x14ac:dyDescent="0.25">
      <c r="A10" s="35" t="s">
        <v>285</v>
      </c>
    </row>
    <row r="12" spans="1:4" ht="18" customHeight="1" x14ac:dyDescent="0.2">
      <c r="A12" s="372"/>
      <c r="B12" s="372"/>
      <c r="C12" s="372"/>
    </row>
    <row r="14" spans="1:4" ht="18" customHeight="1" x14ac:dyDescent="0.2">
      <c r="A14" s="372" t="s">
        <v>286</v>
      </c>
      <c r="B14" s="372"/>
      <c r="C14" s="372"/>
      <c r="D14" s="372"/>
    </row>
    <row r="15" spans="1:4" ht="15" customHeight="1" thickBot="1" x14ac:dyDescent="0.25">
      <c r="A15" s="392" t="s">
        <v>324</v>
      </c>
      <c r="B15" s="393"/>
      <c r="C15" s="393"/>
      <c r="D15" s="393"/>
    </row>
    <row r="16" spans="1:4" ht="27.95" customHeight="1" thickTop="1" thickBot="1" x14ac:dyDescent="0.25">
      <c r="A16" s="38" t="s">
        <v>287</v>
      </c>
      <c r="B16" s="39" t="s">
        <v>288</v>
      </c>
      <c r="C16" s="39" t="s">
        <v>289</v>
      </c>
      <c r="D16" s="40" t="s">
        <v>264</v>
      </c>
    </row>
    <row r="17" spans="1:9" ht="12.95" customHeight="1" thickTop="1" thickBot="1" x14ac:dyDescent="0.25">
      <c r="A17" s="90">
        <v>1.47970077460347</v>
      </c>
      <c r="B17" s="91">
        <v>2</v>
      </c>
      <c r="C17" s="91">
        <v>58</v>
      </c>
      <c r="D17" s="92">
        <v>0.23617377110829252</v>
      </c>
    </row>
    <row r="18" spans="1:9" ht="13.5" thickTop="1" x14ac:dyDescent="0.2"/>
    <row r="19" spans="1:9" ht="18" customHeight="1" x14ac:dyDescent="0.2">
      <c r="A19" s="372" t="s">
        <v>290</v>
      </c>
      <c r="B19" s="372"/>
      <c r="C19" s="372"/>
      <c r="D19" s="372"/>
      <c r="E19" s="372"/>
      <c r="F19" s="372"/>
    </row>
    <row r="20" spans="1:9" ht="15" customHeight="1" thickBot="1" x14ac:dyDescent="0.25">
      <c r="A20" s="394" t="s">
        <v>324</v>
      </c>
      <c r="B20" s="395"/>
      <c r="C20" s="395"/>
      <c r="D20" s="395"/>
      <c r="E20" s="395"/>
      <c r="F20" s="395"/>
    </row>
    <row r="21" spans="1:9" ht="27.95" customHeight="1" thickTop="1" thickBot="1" x14ac:dyDescent="0.25">
      <c r="A21" s="93" t="s">
        <v>248</v>
      </c>
      <c r="B21" s="38" t="s">
        <v>291</v>
      </c>
      <c r="C21" s="39" t="s">
        <v>266</v>
      </c>
      <c r="D21" s="39" t="s">
        <v>292</v>
      </c>
      <c r="E21" s="39" t="s">
        <v>241</v>
      </c>
      <c r="F21" s="40" t="s">
        <v>264</v>
      </c>
    </row>
    <row r="22" spans="1:9" ht="15" customHeight="1" thickTop="1" x14ac:dyDescent="0.2">
      <c r="A22" s="94" t="s">
        <v>293</v>
      </c>
      <c r="B22" s="66">
        <v>6.3534948927492145</v>
      </c>
      <c r="C22" s="68">
        <v>2</v>
      </c>
      <c r="D22" s="95">
        <v>3.1767474463746073</v>
      </c>
      <c r="E22" s="95">
        <v>22.062203001715137</v>
      </c>
      <c r="F22" s="96">
        <v>7.4929882461190043E-8</v>
      </c>
    </row>
    <row r="23" spans="1:9" ht="15" customHeight="1" x14ac:dyDescent="0.2">
      <c r="A23" s="97" t="s">
        <v>294</v>
      </c>
      <c r="B23" s="74">
        <v>8.3514484875061363</v>
      </c>
      <c r="C23" s="76">
        <v>58</v>
      </c>
      <c r="D23" s="75">
        <v>0.14399049116389889</v>
      </c>
      <c r="E23" s="98"/>
      <c r="F23" s="99"/>
    </row>
    <row r="24" spans="1:9" ht="15" customHeight="1" thickBot="1" x14ac:dyDescent="0.25">
      <c r="A24" s="100" t="s">
        <v>295</v>
      </c>
      <c r="B24" s="101">
        <v>14.704943380255351</v>
      </c>
      <c r="C24" s="102">
        <v>60</v>
      </c>
      <c r="D24" s="81"/>
      <c r="E24" s="81"/>
      <c r="F24" s="103"/>
    </row>
    <row r="25" spans="1:9" ht="13.5" thickTop="1" x14ac:dyDescent="0.2"/>
    <row r="27" spans="1:9" ht="18" x14ac:dyDescent="0.25">
      <c r="A27" s="35" t="s">
        <v>296</v>
      </c>
    </row>
    <row r="29" spans="1:9" ht="18" customHeight="1" x14ac:dyDescent="0.2">
      <c r="A29" s="372" t="s">
        <v>297</v>
      </c>
      <c r="B29" s="372"/>
      <c r="C29" s="372"/>
      <c r="D29" s="372"/>
      <c r="E29" s="372"/>
      <c r="F29" s="372"/>
      <c r="G29" s="372"/>
      <c r="H29" s="372"/>
    </row>
    <row r="30" spans="1:9" ht="15" customHeight="1" thickBot="1" x14ac:dyDescent="0.25">
      <c r="A30" s="394" t="s">
        <v>298</v>
      </c>
      <c r="B30" s="394" t="s">
        <v>318</v>
      </c>
      <c r="C30" s="395"/>
      <c r="D30" s="395"/>
      <c r="E30" s="395"/>
      <c r="F30" s="395"/>
      <c r="G30" s="395"/>
      <c r="H30" s="395"/>
      <c r="I30" s="89"/>
    </row>
    <row r="31" spans="1:9" ht="18.95" customHeight="1" thickTop="1" x14ac:dyDescent="0.2">
      <c r="A31" s="378" t="s">
        <v>299</v>
      </c>
      <c r="B31" s="396"/>
      <c r="C31" s="379"/>
      <c r="D31" s="384" t="s">
        <v>300</v>
      </c>
      <c r="E31" s="385" t="s">
        <v>301</v>
      </c>
      <c r="F31" s="385" t="s">
        <v>264</v>
      </c>
      <c r="G31" s="385" t="s">
        <v>302</v>
      </c>
      <c r="H31" s="386"/>
    </row>
    <row r="32" spans="1:9" ht="18.95" customHeight="1" thickBot="1" x14ac:dyDescent="0.25">
      <c r="A32" s="382"/>
      <c r="B32" s="397"/>
      <c r="C32" s="383"/>
      <c r="D32" s="388"/>
      <c r="E32" s="390"/>
      <c r="F32" s="390"/>
      <c r="G32" s="88" t="s">
        <v>303</v>
      </c>
      <c r="H32" s="64" t="s">
        <v>304</v>
      </c>
    </row>
    <row r="33" spans="1:8" ht="15" customHeight="1" thickTop="1" x14ac:dyDescent="0.2">
      <c r="A33" s="375" t="s">
        <v>305</v>
      </c>
      <c r="B33" s="399" t="s">
        <v>256</v>
      </c>
      <c r="C33" s="41" t="s">
        <v>257</v>
      </c>
      <c r="D33" s="104" t="s">
        <v>319</v>
      </c>
      <c r="E33" s="44">
        <v>0.11723713952424254</v>
      </c>
      <c r="F33" s="67">
        <v>1.7272468755269443E-7</v>
      </c>
      <c r="G33" s="43">
        <v>0.44866384442685664</v>
      </c>
      <c r="H33" s="105">
        <v>1.0126479487276887</v>
      </c>
    </row>
    <row r="34" spans="1:8" ht="15" customHeight="1" x14ac:dyDescent="0.2">
      <c r="A34" s="376"/>
      <c r="B34" s="400"/>
      <c r="C34" s="46" t="s">
        <v>306</v>
      </c>
      <c r="D34" s="106" t="s">
        <v>320</v>
      </c>
      <c r="E34" s="49">
        <v>0.12156468015652426</v>
      </c>
      <c r="F34" s="72">
        <v>1.0298299247812892E-5</v>
      </c>
      <c r="G34" s="48">
        <v>0.33146331403726809</v>
      </c>
      <c r="H34" s="110">
        <v>0.91626560050483741</v>
      </c>
    </row>
    <row r="35" spans="1:8" ht="15" customHeight="1" x14ac:dyDescent="0.2">
      <c r="A35" s="376"/>
      <c r="B35" s="401" t="s">
        <v>257</v>
      </c>
      <c r="C35" s="46" t="s">
        <v>256</v>
      </c>
      <c r="D35" s="106" t="s">
        <v>321</v>
      </c>
      <c r="E35" s="49">
        <v>0.11723713952424254</v>
      </c>
      <c r="F35" s="72">
        <v>1.7272468755269443E-7</v>
      </c>
      <c r="G35" s="56">
        <v>-1.0126479487276887</v>
      </c>
      <c r="H35" s="110">
        <v>-0.44866384442685664</v>
      </c>
    </row>
    <row r="36" spans="1:8" ht="15" customHeight="1" x14ac:dyDescent="0.2">
      <c r="A36" s="376"/>
      <c r="B36" s="400"/>
      <c r="C36" s="46" t="s">
        <v>306</v>
      </c>
      <c r="D36" s="109">
        <v>-0.10679143930621998</v>
      </c>
      <c r="E36" s="49">
        <v>0.1188422030635366</v>
      </c>
      <c r="F36" s="72">
        <v>0.64336055377894985</v>
      </c>
      <c r="G36" s="48">
        <v>-0.39264417215145758</v>
      </c>
      <c r="H36" s="110">
        <v>0.17906129353901759</v>
      </c>
    </row>
    <row r="37" spans="1:8" ht="15" customHeight="1" x14ac:dyDescent="0.2">
      <c r="A37" s="398"/>
      <c r="B37" s="401" t="s">
        <v>306</v>
      </c>
      <c r="C37" s="51" t="s">
        <v>256</v>
      </c>
      <c r="D37" s="107" t="s">
        <v>322</v>
      </c>
      <c r="E37" s="54">
        <v>0.12156468015652426</v>
      </c>
      <c r="F37" s="75">
        <v>1.0298299247812892E-5</v>
      </c>
      <c r="G37" s="117">
        <v>-0.91626560050483741</v>
      </c>
      <c r="H37" s="108">
        <v>-0.33146331403726809</v>
      </c>
    </row>
    <row r="38" spans="1:8" ht="15" customHeight="1" x14ac:dyDescent="0.2">
      <c r="A38" s="376"/>
      <c r="B38" s="400"/>
      <c r="C38" s="46" t="s">
        <v>257</v>
      </c>
      <c r="D38" s="109">
        <v>0.10679143930621998</v>
      </c>
      <c r="E38" s="49">
        <v>0.1188422030635366</v>
      </c>
      <c r="F38" s="72">
        <v>0.64336055377894985</v>
      </c>
      <c r="G38" s="48">
        <v>-0.17906129353901759</v>
      </c>
      <c r="H38" s="110">
        <v>0.39264417215145758</v>
      </c>
    </row>
    <row r="39" spans="1:8" ht="15" customHeight="1" x14ac:dyDescent="0.2">
      <c r="A39" s="376" t="s">
        <v>307</v>
      </c>
      <c r="B39" s="401" t="s">
        <v>256</v>
      </c>
      <c r="C39" s="51" t="s">
        <v>257</v>
      </c>
      <c r="D39" s="107" t="s">
        <v>319</v>
      </c>
      <c r="E39" s="54">
        <v>0.11723713952424254</v>
      </c>
      <c r="F39" s="75">
        <v>5.6253118304303169E-8</v>
      </c>
      <c r="G39" s="117">
        <v>0.49598026460046496</v>
      </c>
      <c r="H39" s="108">
        <v>0.96533152855408044</v>
      </c>
    </row>
    <row r="40" spans="1:8" ht="15" customHeight="1" x14ac:dyDescent="0.2">
      <c r="A40" s="376"/>
      <c r="B40" s="400"/>
      <c r="C40" s="46" t="s">
        <v>306</v>
      </c>
      <c r="D40" s="106" t="s">
        <v>320</v>
      </c>
      <c r="E40" s="49">
        <v>0.12156468015652426</v>
      </c>
      <c r="F40" s="72">
        <v>3.4773159364910338E-6</v>
      </c>
      <c r="G40" s="48">
        <v>0.3805263115472593</v>
      </c>
      <c r="H40" s="110">
        <v>0.86720260299484608</v>
      </c>
    </row>
    <row r="41" spans="1:8" ht="15" customHeight="1" x14ac:dyDescent="0.2">
      <c r="A41" s="398"/>
      <c r="B41" s="401" t="s">
        <v>257</v>
      </c>
      <c r="C41" s="51" t="s">
        <v>256</v>
      </c>
      <c r="D41" s="107" t="s">
        <v>321</v>
      </c>
      <c r="E41" s="54">
        <v>0.11723713952424254</v>
      </c>
      <c r="F41" s="75">
        <v>5.6253118304303169E-8</v>
      </c>
      <c r="G41" s="117">
        <v>-0.96533152855408044</v>
      </c>
      <c r="H41" s="108">
        <v>-0.49598026460046496</v>
      </c>
    </row>
    <row r="42" spans="1:8" ht="15" customHeight="1" x14ac:dyDescent="0.2">
      <c r="A42" s="376"/>
      <c r="B42" s="400"/>
      <c r="C42" s="46" t="s">
        <v>306</v>
      </c>
      <c r="D42" s="109">
        <v>-0.10679143930621998</v>
      </c>
      <c r="E42" s="49">
        <v>0.1188422030635366</v>
      </c>
      <c r="F42" s="72">
        <v>0.37258191721753597</v>
      </c>
      <c r="G42" s="48">
        <v>-0.34467995503279608</v>
      </c>
      <c r="H42" s="110">
        <v>0.13109707642035612</v>
      </c>
    </row>
    <row r="43" spans="1:8" ht="15" customHeight="1" x14ac:dyDescent="0.2">
      <c r="A43" s="398"/>
      <c r="B43" s="401" t="s">
        <v>306</v>
      </c>
      <c r="C43" s="51" t="s">
        <v>256</v>
      </c>
      <c r="D43" s="107" t="s">
        <v>322</v>
      </c>
      <c r="E43" s="54">
        <v>0.12156468015652426</v>
      </c>
      <c r="F43" s="75">
        <v>3.4773159364910338E-6</v>
      </c>
      <c r="G43" s="117">
        <v>-0.86720260299484608</v>
      </c>
      <c r="H43" s="108">
        <v>-0.3805263115472593</v>
      </c>
    </row>
    <row r="44" spans="1:8" ht="15" customHeight="1" thickBot="1" x14ac:dyDescent="0.25">
      <c r="A44" s="377"/>
      <c r="B44" s="402"/>
      <c r="C44" s="58" t="s">
        <v>257</v>
      </c>
      <c r="D44" s="111">
        <v>0.10679143930621998</v>
      </c>
      <c r="E44" s="84">
        <v>0.1188422030635366</v>
      </c>
      <c r="F44" s="83">
        <v>0.37258191721753597</v>
      </c>
      <c r="G44" s="112">
        <v>-0.13109707642035612</v>
      </c>
      <c r="H44" s="113">
        <v>0.34467995503279608</v>
      </c>
    </row>
    <row r="45" spans="1:8" ht="17.100000000000001" customHeight="1" thickTop="1" x14ac:dyDescent="0.2">
      <c r="A45" s="403" t="s">
        <v>308</v>
      </c>
      <c r="B45" s="403"/>
      <c r="C45" s="403"/>
      <c r="D45" s="403"/>
      <c r="E45" s="403"/>
      <c r="F45" s="403"/>
      <c r="G45" s="403"/>
      <c r="H45" s="403"/>
    </row>
    <row r="48" spans="1:8" ht="18" x14ac:dyDescent="0.25">
      <c r="A48" s="35" t="s">
        <v>309</v>
      </c>
    </row>
    <row r="50" spans="1:5" ht="18" customHeight="1" thickBot="1" x14ac:dyDescent="0.25">
      <c r="A50" s="372" t="s">
        <v>318</v>
      </c>
      <c r="B50" s="372"/>
      <c r="C50" s="372"/>
      <c r="D50" s="372"/>
      <c r="E50" s="372"/>
    </row>
    <row r="51" spans="1:5" ht="15" customHeight="1" thickTop="1" x14ac:dyDescent="0.2">
      <c r="A51" s="378" t="s">
        <v>310</v>
      </c>
      <c r="B51" s="379"/>
      <c r="C51" s="384" t="s">
        <v>251</v>
      </c>
      <c r="D51" s="385" t="s">
        <v>311</v>
      </c>
      <c r="E51" s="386"/>
    </row>
    <row r="52" spans="1:5" ht="15" customHeight="1" thickBot="1" x14ac:dyDescent="0.25">
      <c r="A52" s="382"/>
      <c r="B52" s="383"/>
      <c r="C52" s="388"/>
      <c r="D52" s="114" t="s">
        <v>312</v>
      </c>
      <c r="E52" s="115" t="s">
        <v>313</v>
      </c>
    </row>
    <row r="53" spans="1:5" ht="15" customHeight="1" thickTop="1" x14ac:dyDescent="0.2">
      <c r="A53" s="375" t="s">
        <v>314</v>
      </c>
      <c r="B53" s="41" t="s">
        <v>257</v>
      </c>
      <c r="C53" s="42">
        <v>22</v>
      </c>
      <c r="D53" s="43">
        <v>-0.48465819872727267</v>
      </c>
      <c r="E53" s="116"/>
    </row>
    <row r="54" spans="1:5" ht="15" customHeight="1" x14ac:dyDescent="0.2">
      <c r="A54" s="398"/>
      <c r="B54" s="51" t="s">
        <v>306</v>
      </c>
      <c r="C54" s="52">
        <v>19</v>
      </c>
      <c r="D54" s="117">
        <v>-0.37786675942105269</v>
      </c>
      <c r="E54" s="99"/>
    </row>
    <row r="55" spans="1:5" ht="15" customHeight="1" x14ac:dyDescent="0.2">
      <c r="A55" s="376"/>
      <c r="B55" s="46" t="s">
        <v>256</v>
      </c>
      <c r="C55" s="47">
        <v>20</v>
      </c>
      <c r="D55" s="71"/>
      <c r="E55" s="110">
        <v>0.24599769785000003</v>
      </c>
    </row>
    <row r="56" spans="1:5" ht="15" customHeight="1" thickBot="1" x14ac:dyDescent="0.25">
      <c r="A56" s="377"/>
      <c r="B56" s="37" t="s">
        <v>264</v>
      </c>
      <c r="C56" s="80"/>
      <c r="D56" s="83">
        <v>0.64517993015504715</v>
      </c>
      <c r="E56" s="118">
        <v>1</v>
      </c>
    </row>
    <row r="57" spans="1:5" ht="12.95" customHeight="1" thickTop="1" x14ac:dyDescent="0.2">
      <c r="A57" s="403" t="s">
        <v>315</v>
      </c>
      <c r="B57" s="403"/>
      <c r="C57" s="403"/>
      <c r="D57" s="403"/>
      <c r="E57" s="403"/>
    </row>
    <row r="58" spans="1:5" ht="17.100000000000001" customHeight="1" x14ac:dyDescent="0.2">
      <c r="A58" s="403" t="s">
        <v>316</v>
      </c>
      <c r="B58" s="403"/>
      <c r="C58" s="403"/>
      <c r="D58" s="403"/>
      <c r="E58" s="403"/>
    </row>
    <row r="59" spans="1:5" ht="30" customHeight="1" x14ac:dyDescent="0.2">
      <c r="A59" s="403" t="s">
        <v>317</v>
      </c>
      <c r="B59" s="403"/>
      <c r="C59" s="403"/>
      <c r="D59" s="403"/>
      <c r="E59" s="403"/>
    </row>
  </sheetData>
  <mergeCells count="29">
    <mergeCell ref="A57:E57"/>
    <mergeCell ref="A58:E58"/>
    <mergeCell ref="A59:E59"/>
    <mergeCell ref="A45:H45"/>
    <mergeCell ref="A50:E50"/>
    <mergeCell ref="A51:B52"/>
    <mergeCell ref="C51:C52"/>
    <mergeCell ref="D51:E51"/>
    <mergeCell ref="A53:A56"/>
    <mergeCell ref="A33:A38"/>
    <mergeCell ref="B33:B34"/>
    <mergeCell ref="B35:B36"/>
    <mergeCell ref="B37:B38"/>
    <mergeCell ref="A39:A44"/>
    <mergeCell ref="B39:B40"/>
    <mergeCell ref="B41:B42"/>
    <mergeCell ref="B43:B44"/>
    <mergeCell ref="A29:H29"/>
    <mergeCell ref="A30:H30"/>
    <mergeCell ref="A31:C32"/>
    <mergeCell ref="D31:D32"/>
    <mergeCell ref="E31:E32"/>
    <mergeCell ref="F31:F32"/>
    <mergeCell ref="G31:H31"/>
    <mergeCell ref="A14:D14"/>
    <mergeCell ref="A15:D15"/>
    <mergeCell ref="A19:F19"/>
    <mergeCell ref="A20:F20"/>
    <mergeCell ref="A12:C12"/>
  </mergeCells>
  <pageMargins left="0.75" right="0.75" top="1" bottom="1" header="0.5" footer="0.5"/>
  <pageSetup orientation="portrait" horizontalDpi="300"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Table D1 DBMweights</vt:lpstr>
      <vt:lpstr>Table D2 Aphid's population</vt:lpstr>
      <vt:lpstr>Table D3 Sclerotinia</vt:lpstr>
      <vt:lpstr>Tabel D4 JA_SA</vt:lpstr>
      <vt:lpstr>Table D5 Glucosinolates</vt:lpstr>
      <vt:lpstr>Table H1 BUGSIE</vt:lpstr>
      <vt:lpstr>Table E1 DBMfeeding</vt:lpstr>
      <vt:lpstr>Table E2 Aphid bioassy </vt:lpstr>
      <vt:lpstr>Table E3 Sclerotinia</vt:lpstr>
      <vt:lpstr>Table E4 </vt:lpstr>
      <vt:lpstr>Table E5 BUGSIE</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2016-12-16T17:20:12Z</dcterms:modified>
</cp:coreProperties>
</file>